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\CTY Personal\"/>
    </mc:Choice>
  </mc:AlternateContent>
  <xr:revisionPtr revIDLastSave="0" documentId="13_ncr:1_{B9D57D32-B728-41CB-8119-97CF681430B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3" i="1" l="1"/>
  <c r="G123" i="1"/>
  <c r="G103" i="1" l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2" i="1"/>
  <c r="K114" i="1" l="1"/>
  <c r="K115" i="1"/>
  <c r="K116" i="1"/>
  <c r="K117" i="1"/>
  <c r="K118" i="1"/>
  <c r="K119" i="1"/>
  <c r="K120" i="1"/>
  <c r="I114" i="1"/>
  <c r="I115" i="1"/>
  <c r="I116" i="1"/>
  <c r="I117" i="1"/>
  <c r="I118" i="1"/>
  <c r="I119" i="1"/>
  <c r="I120" i="1"/>
  <c r="D89" i="1"/>
  <c r="I89" i="1" s="1"/>
  <c r="D90" i="1"/>
  <c r="I90" i="1" s="1"/>
  <c r="D91" i="1"/>
  <c r="I91" i="1" s="1"/>
  <c r="D92" i="1"/>
  <c r="I92" i="1" s="1"/>
  <c r="D93" i="1"/>
  <c r="I93" i="1" s="1"/>
  <c r="D94" i="1"/>
  <c r="I94" i="1" s="1"/>
  <c r="D95" i="1"/>
  <c r="I95" i="1" s="1"/>
  <c r="D96" i="1"/>
  <c r="I96" i="1" s="1"/>
  <c r="D97" i="1"/>
  <c r="I97" i="1" s="1"/>
  <c r="D98" i="1"/>
  <c r="I98" i="1" s="1"/>
  <c r="D99" i="1"/>
  <c r="I99" i="1" s="1"/>
  <c r="D100" i="1"/>
  <c r="I100" i="1" s="1"/>
  <c r="D101" i="1"/>
  <c r="I101" i="1" s="1"/>
  <c r="D102" i="1"/>
  <c r="I102" i="1" s="1"/>
  <c r="D103" i="1"/>
  <c r="I103" i="1" s="1"/>
  <c r="K103" i="1" s="1"/>
  <c r="D104" i="1"/>
  <c r="I104" i="1" s="1"/>
  <c r="K104" i="1" s="1"/>
  <c r="D105" i="1"/>
  <c r="I105" i="1" s="1"/>
  <c r="K105" i="1" s="1"/>
  <c r="D106" i="1"/>
  <c r="I106" i="1" s="1"/>
  <c r="K106" i="1" s="1"/>
  <c r="D107" i="1"/>
  <c r="I107" i="1" s="1"/>
  <c r="K107" i="1" s="1"/>
  <c r="D108" i="1"/>
  <c r="I108" i="1" s="1"/>
  <c r="K108" i="1" s="1"/>
  <c r="D109" i="1"/>
  <c r="I109" i="1" s="1"/>
  <c r="K109" i="1" s="1"/>
  <c r="D110" i="1"/>
  <c r="I110" i="1" s="1"/>
  <c r="K110" i="1" s="1"/>
  <c r="D111" i="1"/>
  <c r="I111" i="1" s="1"/>
  <c r="K111" i="1" s="1"/>
  <c r="D112" i="1"/>
  <c r="I112" i="1" s="1"/>
  <c r="K112" i="1" s="1"/>
  <c r="D113" i="1"/>
  <c r="I113" i="1" s="1"/>
  <c r="K113" i="1" s="1"/>
  <c r="D114" i="1"/>
  <c r="D115" i="1"/>
  <c r="D116" i="1"/>
  <c r="D117" i="1"/>
  <c r="D118" i="1"/>
  <c r="D119" i="1"/>
  <c r="D120" i="1"/>
  <c r="G89" i="1"/>
  <c r="G90" i="1"/>
  <c r="G91" i="1"/>
  <c r="G92" i="1"/>
  <c r="K92" i="1" s="1"/>
  <c r="G93" i="1"/>
  <c r="K93" i="1" s="1"/>
  <c r="G94" i="1"/>
  <c r="K94" i="1" s="1"/>
  <c r="G95" i="1"/>
  <c r="K95" i="1" s="1"/>
  <c r="G96" i="1"/>
  <c r="G97" i="1"/>
  <c r="G98" i="1"/>
  <c r="G99" i="1"/>
  <c r="K99" i="1" s="1"/>
  <c r="G100" i="1"/>
  <c r="K100" i="1" s="1"/>
  <c r="G101" i="1"/>
  <c r="K101" i="1" s="1"/>
  <c r="K102" i="1"/>
  <c r="K98" i="1" l="1"/>
  <c r="K97" i="1"/>
  <c r="K96" i="1"/>
  <c r="K91" i="1"/>
  <c r="K90" i="1"/>
  <c r="K8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I88" i="1" s="1"/>
  <c r="D121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121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K121" i="1" l="1"/>
  <c r="K86" i="1"/>
  <c r="K88" i="1"/>
  <c r="K87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G64" i="1"/>
  <c r="G65" i="1"/>
  <c r="G66" i="1"/>
  <c r="G67" i="1"/>
  <c r="G68" i="1"/>
  <c r="G69" i="1"/>
  <c r="D64" i="1"/>
  <c r="I64" i="1" s="1"/>
  <c r="D65" i="1"/>
  <c r="I65" i="1" s="1"/>
  <c r="D66" i="1"/>
  <c r="I66" i="1" s="1"/>
  <c r="D67" i="1"/>
  <c r="I67" i="1" s="1"/>
  <c r="D68" i="1"/>
  <c r="I68" i="1" s="1"/>
  <c r="D69" i="1"/>
  <c r="I69" i="1" s="1"/>
  <c r="K69" i="1" l="1"/>
  <c r="K67" i="1"/>
  <c r="K65" i="1"/>
  <c r="K68" i="1"/>
  <c r="K66" i="1"/>
  <c r="K64" i="1"/>
  <c r="M37" i="1"/>
  <c r="D44" i="1" l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43" i="1"/>
  <c r="D42" i="1" l="1"/>
  <c r="D41" i="1" l="1"/>
  <c r="D40" i="1" l="1"/>
  <c r="D39" i="1" l="1"/>
  <c r="I39" i="1" s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K44" i="1" l="1"/>
  <c r="K62" i="1"/>
  <c r="K60" i="1"/>
  <c r="K58" i="1"/>
  <c r="K56" i="1"/>
  <c r="K54" i="1"/>
  <c r="K52" i="1"/>
  <c r="K50" i="1"/>
  <c r="K48" i="1"/>
  <c r="K46" i="1"/>
  <c r="K63" i="1"/>
  <c r="K59" i="1"/>
  <c r="K55" i="1"/>
  <c r="K51" i="1"/>
  <c r="K47" i="1"/>
  <c r="K43" i="1"/>
  <c r="K42" i="1"/>
  <c r="K61" i="1"/>
  <c r="K57" i="1"/>
  <c r="K53" i="1"/>
  <c r="K49" i="1"/>
  <c r="K45" i="1"/>
  <c r="K41" i="1"/>
  <c r="K40" i="1"/>
  <c r="K3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" i="1"/>
  <c r="D18" i="1" l="1"/>
  <c r="I18" i="1" s="1"/>
  <c r="D19" i="1"/>
  <c r="I19" i="1" s="1"/>
  <c r="D20" i="1"/>
  <c r="I20" i="1" s="1"/>
  <c r="K20" i="1" s="1"/>
  <c r="D21" i="1"/>
  <c r="I21" i="1" s="1"/>
  <c r="K21" i="1" s="1"/>
  <c r="D22" i="1"/>
  <c r="I22" i="1" s="1"/>
  <c r="K22" i="1" s="1"/>
  <c r="D23" i="1"/>
  <c r="I23" i="1" s="1"/>
  <c r="K23" i="1" s="1"/>
  <c r="D24" i="1"/>
  <c r="I24" i="1" s="1"/>
  <c r="K24" i="1" s="1"/>
  <c r="D25" i="1"/>
  <c r="I25" i="1" s="1"/>
  <c r="K25" i="1" s="1"/>
  <c r="D26" i="1"/>
  <c r="I26" i="1" s="1"/>
  <c r="K26" i="1" s="1"/>
  <c r="D27" i="1"/>
  <c r="I27" i="1" s="1"/>
  <c r="K27" i="1" s="1"/>
  <c r="D28" i="1"/>
  <c r="I28" i="1" s="1"/>
  <c r="K28" i="1" s="1"/>
  <c r="D29" i="1"/>
  <c r="I29" i="1" s="1"/>
  <c r="K29" i="1" s="1"/>
  <c r="D30" i="1"/>
  <c r="I30" i="1" s="1"/>
  <c r="K30" i="1" s="1"/>
  <c r="D31" i="1"/>
  <c r="I31" i="1" s="1"/>
  <c r="K31" i="1" s="1"/>
  <c r="D32" i="1"/>
  <c r="I32" i="1" s="1"/>
  <c r="K32" i="1" s="1"/>
  <c r="D33" i="1"/>
  <c r="I33" i="1" s="1"/>
  <c r="K33" i="1" s="1"/>
  <c r="D34" i="1"/>
  <c r="I34" i="1" s="1"/>
  <c r="K34" i="1" s="1"/>
  <c r="D35" i="1"/>
  <c r="I35" i="1" s="1"/>
  <c r="K35" i="1" s="1"/>
  <c r="D36" i="1"/>
  <c r="I36" i="1" s="1"/>
  <c r="K36" i="1" s="1"/>
  <c r="D37" i="1"/>
  <c r="I37" i="1" s="1"/>
  <c r="K37" i="1" s="1"/>
  <c r="D38" i="1"/>
  <c r="I38" i="1" s="1"/>
  <c r="K38" i="1" s="1"/>
  <c r="K19" i="1" l="1"/>
  <c r="M123" i="1" l="1"/>
  <c r="O9" i="1" s="1"/>
  <c r="C123" i="1" l="1"/>
  <c r="E123" i="1"/>
  <c r="F123" i="1"/>
  <c r="F124" i="1" s="1"/>
  <c r="D3" i="1"/>
  <c r="I3" i="1" s="1"/>
  <c r="D4" i="1"/>
  <c r="I4" i="1" s="1"/>
  <c r="D5" i="1"/>
  <c r="I5" i="1" s="1"/>
  <c r="D6" i="1"/>
  <c r="I6" i="1" s="1"/>
  <c r="D7" i="1"/>
  <c r="D8" i="1"/>
  <c r="D9" i="1"/>
  <c r="D10" i="1"/>
  <c r="D11" i="1"/>
  <c r="D12" i="1"/>
  <c r="D13" i="1"/>
  <c r="D14" i="1"/>
  <c r="D15" i="1"/>
  <c r="D16" i="1"/>
  <c r="D17" i="1"/>
  <c r="K18" i="1"/>
  <c r="D122" i="1"/>
  <c r="I122" i="1" s="1"/>
  <c r="K122" i="1" s="1"/>
  <c r="D2" i="1"/>
  <c r="I2" i="1" s="1"/>
  <c r="K2" i="1" s="1"/>
  <c r="I14" i="1" l="1"/>
  <c r="K14" i="1" s="1"/>
  <c r="I10" i="1"/>
  <c r="K10" i="1" s="1"/>
  <c r="I17" i="1"/>
  <c r="K17" i="1" s="1"/>
  <c r="I13" i="1"/>
  <c r="K13" i="1" s="1"/>
  <c r="I9" i="1"/>
  <c r="K9" i="1" s="1"/>
  <c r="I16" i="1"/>
  <c r="K16" i="1" s="1"/>
  <c r="I12" i="1"/>
  <c r="K12" i="1" s="1"/>
  <c r="I8" i="1"/>
  <c r="K8" i="1" s="1"/>
  <c r="I15" i="1"/>
  <c r="K15" i="1" s="1"/>
  <c r="I11" i="1"/>
  <c r="K11" i="1" s="1"/>
  <c r="I7" i="1"/>
  <c r="K7" i="1" s="1"/>
  <c r="K6" i="1"/>
  <c r="K5" i="1"/>
  <c r="D123" i="1"/>
  <c r="I123" i="1" s="1"/>
  <c r="K4" i="1"/>
  <c r="K3" i="1"/>
  <c r="O5" i="1" l="1"/>
  <c r="O11" i="1" s="1"/>
  <c r="P11" i="1" s="1"/>
</calcChain>
</file>

<file path=xl/sharedStrings.xml><?xml version="1.0" encoding="utf-8"?>
<sst xmlns="http://schemas.openxmlformats.org/spreadsheetml/2006/main" count="37" uniqueCount="27">
  <si>
    <t>Start</t>
  </si>
  <si>
    <t>End (-1)</t>
  </si>
  <si>
    <t>Produced</t>
  </si>
  <si>
    <t>Used</t>
  </si>
  <si>
    <t>Difference</t>
  </si>
  <si>
    <t>Billed</t>
  </si>
  <si>
    <t>Effective Cost/kWH</t>
  </si>
  <si>
    <t>Savings</t>
  </si>
  <si>
    <t>So Far:</t>
  </si>
  <si>
    <t>Nat. Grid Cost/kWH</t>
  </si>
  <si>
    <t>Total Cost of System</t>
  </si>
  <si>
    <t>Savings/Rebates</t>
  </si>
  <si>
    <t>Cost to SJY &amp; CTY</t>
  </si>
  <si>
    <t>Average:</t>
  </si>
  <si>
    <t>Federal Rebate</t>
  </si>
  <si>
    <t>Endless Mountains Rebate (Nat. Grid)</t>
  </si>
  <si>
    <t>State Rebate</t>
  </si>
  <si>
    <t>SRECs</t>
  </si>
  <si>
    <t>Date</t>
  </si>
  <si>
    <t>Amount</t>
  </si>
  <si>
    <t>Electricity Savings</t>
  </si>
  <si>
    <t>Add-On Cost</t>
  </si>
  <si>
    <t>2017 Tax Return</t>
  </si>
  <si>
    <t>*Not using oil heat or propane hot water/stove savings.</t>
  </si>
  <si>
    <t>*Start 2015/2016 Heating Season.</t>
  </si>
  <si>
    <t>SRECs + Fossil Fuel Savings (approx.)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</si>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</sst>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000"/>
    <numFmt numFmtId="166" formatCode="&quot;$&quot;#,##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" fontId="0" fillId="0" borderId="0" xfId="0" applyNumberFormat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5"/>
  <sheetViews>
    <sheetView tabSelected="1" topLeftCell="A98" workbookViewId="0">
      <selection activeCell="A114" sqref="A114"/>
    </sheetView>
  </sheetViews>
  <sheetFormatPr defaultRowHeight="14.4" x14ac:dyDescent="0.3"/>
  <cols>
    <col min="1" max="2" width="10.6640625" bestFit="1" customWidth="1"/>
    <col min="6" max="6" width="10.109375" bestFit="1" customWidth="1"/>
    <col min="7" max="7" width="9.5546875" bestFit="1" customWidth="1"/>
    <col min="9" max="9" width="9.5546875" bestFit="1" customWidth="1"/>
    <col min="11" max="11" width="10.109375" bestFit="1" customWidth="1"/>
    <col min="12" max="12" width="10.6640625" bestFit="1" customWidth="1"/>
    <col min="13" max="13" width="10.109375" bestFit="1" customWidth="1"/>
    <col min="15" max="15" width="10.88671875" bestFit="1" customWidth="1"/>
    <col min="16" max="17" width="10" bestFit="1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</v>
      </c>
      <c r="I1" t="s">
        <v>6</v>
      </c>
      <c r="K1" t="s">
        <v>7</v>
      </c>
      <c r="M1" t="s">
        <v>17</v>
      </c>
      <c r="O1" t="s">
        <v>10</v>
      </c>
      <c r="Q1" t="s">
        <v>21</v>
      </c>
    </row>
    <row r="2" spans="1:18" x14ac:dyDescent="0.3">
      <c r="A2" s="1">
        <v>41929</v>
      </c>
      <c r="B2" s="1">
        <v>41961</v>
      </c>
      <c r="C2">
        <v>269.50700000000001</v>
      </c>
      <c r="D2">
        <f>C2+E2</f>
        <v>320.50700000000001</v>
      </c>
      <c r="E2">
        <v>51</v>
      </c>
      <c r="F2" s="2">
        <v>14.24</v>
      </c>
      <c r="G2" s="3">
        <f>(F2-4)/E2</f>
        <v>0.20078431372549019</v>
      </c>
      <c r="I2" s="3">
        <f>F2/D2</f>
        <v>4.4429606841660245E-2</v>
      </c>
      <c r="K2" s="2">
        <f>(G2-I2)*D2</f>
        <v>50.112778039215684</v>
      </c>
      <c r="L2" t="s">
        <v>18</v>
      </c>
      <c r="M2" s="2" t="s">
        <v>19</v>
      </c>
      <c r="O2" s="2">
        <v>25138</v>
      </c>
      <c r="P2" s="2"/>
      <c r="Q2" s="2">
        <v>23108</v>
      </c>
    </row>
    <row r="3" spans="1:18" x14ac:dyDescent="0.3">
      <c r="A3" s="1">
        <v>41962</v>
      </c>
      <c r="B3" s="1">
        <v>41989</v>
      </c>
      <c r="C3">
        <v>161.91499999999999</v>
      </c>
      <c r="D3">
        <f t="shared" ref="D3:D122" si="0">C3+E3</f>
        <v>398.91499999999996</v>
      </c>
      <c r="E3">
        <v>237</v>
      </c>
      <c r="F3" s="2">
        <v>59.56</v>
      </c>
      <c r="G3" s="3">
        <f t="shared" ref="G3:G101" si="1">(F3-4)/E3</f>
        <v>0.23443037974683545</v>
      </c>
      <c r="I3" s="3">
        <f t="shared" ref="I3:I122" si="2">F3/D3</f>
        <v>0.14930498978479126</v>
      </c>
      <c r="K3" s="2">
        <f t="shared" ref="K3:K6" si="3">(G3-I3)*D3</f>
        <v>33.957794936708858</v>
      </c>
      <c r="L3" s="1">
        <v>42201</v>
      </c>
      <c r="M3" s="2">
        <v>295.74</v>
      </c>
    </row>
    <row r="4" spans="1:18" x14ac:dyDescent="0.3">
      <c r="A4" s="1">
        <v>41990</v>
      </c>
      <c r="B4" s="1">
        <v>42024</v>
      </c>
      <c r="C4">
        <v>206.864</v>
      </c>
      <c r="D4">
        <f t="shared" si="0"/>
        <v>621.86400000000003</v>
      </c>
      <c r="E4">
        <v>415</v>
      </c>
      <c r="F4" s="2">
        <v>101.27</v>
      </c>
      <c r="G4" s="3">
        <f t="shared" si="1"/>
        <v>0.23438554216867469</v>
      </c>
      <c r="I4" s="3">
        <f t="shared" si="2"/>
        <v>0.16284911170288036</v>
      </c>
      <c r="K4" s="2">
        <f t="shared" si="3"/>
        <v>44.485930795180728</v>
      </c>
      <c r="L4" s="1">
        <v>42293</v>
      </c>
      <c r="M4" s="2">
        <v>272.02</v>
      </c>
      <c r="O4" t="s">
        <v>11</v>
      </c>
    </row>
    <row r="5" spans="1:18" x14ac:dyDescent="0.3">
      <c r="A5" s="1">
        <v>42025</v>
      </c>
      <c r="B5" s="1">
        <v>42053</v>
      </c>
      <c r="C5">
        <v>68.531000000000006</v>
      </c>
      <c r="D5">
        <f t="shared" si="0"/>
        <v>518.53099999999995</v>
      </c>
      <c r="E5">
        <v>450</v>
      </c>
      <c r="F5" s="2">
        <v>109.49</v>
      </c>
      <c r="G5" s="3">
        <f t="shared" si="1"/>
        <v>0.2344222222222222</v>
      </c>
      <c r="I5" s="3">
        <f t="shared" si="2"/>
        <v>0.21115420293097231</v>
      </c>
      <c r="K5" s="2">
        <f t="shared" si="3"/>
        <v>12.065189311111094</v>
      </c>
      <c r="L5" s="1">
        <v>42485</v>
      </c>
      <c r="M5" s="2">
        <v>245.52</v>
      </c>
      <c r="O5" s="2">
        <f>K123</f>
        <v>14883.289498773593</v>
      </c>
      <c r="P5" t="s">
        <v>20</v>
      </c>
    </row>
    <row r="6" spans="1:18" x14ac:dyDescent="0.3">
      <c r="A6" s="1">
        <v>42054</v>
      </c>
      <c r="B6" s="1">
        <v>42081</v>
      </c>
      <c r="C6">
        <v>331.22</v>
      </c>
      <c r="D6">
        <f t="shared" si="0"/>
        <v>497.22</v>
      </c>
      <c r="E6">
        <v>166</v>
      </c>
      <c r="F6" s="2">
        <v>43.19</v>
      </c>
      <c r="G6" s="3">
        <f t="shared" si="1"/>
        <v>0.23608433734939757</v>
      </c>
      <c r="I6" s="3">
        <f t="shared" si="2"/>
        <v>8.6862958046739866E-2</v>
      </c>
      <c r="K6" s="2">
        <f t="shared" si="3"/>
        <v>74.195854216867474</v>
      </c>
      <c r="L6" s="1">
        <v>42573</v>
      </c>
      <c r="M6" s="2">
        <v>255.75</v>
      </c>
      <c r="O6" s="2">
        <v>2730</v>
      </c>
      <c r="P6" t="s">
        <v>15</v>
      </c>
    </row>
    <row r="7" spans="1:18" x14ac:dyDescent="0.3">
      <c r="A7" s="1">
        <v>42082</v>
      </c>
      <c r="B7" s="1">
        <v>42114</v>
      </c>
      <c r="C7">
        <v>510.81</v>
      </c>
      <c r="D7">
        <f t="shared" si="0"/>
        <v>456.81</v>
      </c>
      <c r="E7">
        <v>-54</v>
      </c>
      <c r="F7" s="2">
        <v>-8.23</v>
      </c>
      <c r="G7" s="3">
        <f t="shared" si="1"/>
        <v>0.22648148148148148</v>
      </c>
      <c r="I7" s="7">
        <f t="shared" si="2"/>
        <v>-1.8016243076990436E-2</v>
      </c>
      <c r="K7" s="2">
        <f>(G7-I7)*D7</f>
        <v>111.68900555555555</v>
      </c>
      <c r="L7" s="1">
        <v>42668</v>
      </c>
      <c r="M7" s="2">
        <v>492.9</v>
      </c>
      <c r="O7" s="2">
        <v>7541</v>
      </c>
      <c r="P7" t="s">
        <v>14</v>
      </c>
      <c r="Q7" s="2">
        <v>6932</v>
      </c>
      <c r="R7" t="s">
        <v>22</v>
      </c>
    </row>
    <row r="8" spans="1:18" x14ac:dyDescent="0.3">
      <c r="A8" s="1">
        <v>42115</v>
      </c>
      <c r="B8" s="1">
        <v>42142</v>
      </c>
      <c r="C8">
        <v>521.6</v>
      </c>
      <c r="D8">
        <f t="shared" si="0"/>
        <v>227.60000000000002</v>
      </c>
      <c r="E8">
        <v>-294</v>
      </c>
      <c r="F8" s="2">
        <v>-48.74</v>
      </c>
      <c r="G8" s="3">
        <f t="shared" si="1"/>
        <v>0.17938775510204083</v>
      </c>
      <c r="H8" s="7"/>
      <c r="I8" s="7">
        <f t="shared" si="2"/>
        <v>-0.21414762741652019</v>
      </c>
      <c r="K8" s="2">
        <f>(G8-I8)*D8</f>
        <v>89.568653061224495</v>
      </c>
      <c r="L8" s="1">
        <v>42758</v>
      </c>
      <c r="M8" s="2">
        <v>494.76</v>
      </c>
      <c r="O8" s="2">
        <v>1000</v>
      </c>
      <c r="P8" t="s">
        <v>16</v>
      </c>
      <c r="Q8" s="2">
        <v>1000</v>
      </c>
      <c r="R8" t="s">
        <v>22</v>
      </c>
    </row>
    <row r="9" spans="1:18" x14ac:dyDescent="0.3">
      <c r="A9" s="1">
        <v>42143</v>
      </c>
      <c r="B9" s="1">
        <v>42172</v>
      </c>
      <c r="C9">
        <v>540.76</v>
      </c>
      <c r="D9">
        <f t="shared" si="0"/>
        <v>295.76</v>
      </c>
      <c r="E9">
        <v>-245</v>
      </c>
      <c r="F9" s="2">
        <v>-34.44</v>
      </c>
      <c r="G9" s="3">
        <f t="shared" si="1"/>
        <v>0.15689795918367347</v>
      </c>
      <c r="H9" s="7"/>
      <c r="I9" s="7">
        <f t="shared" si="2"/>
        <v>-0.11644576683797674</v>
      </c>
      <c r="K9" s="2">
        <f t="shared" ref="K9:K122" si="4">(G9-I9)*D9</f>
        <v>80.844140408163256</v>
      </c>
      <c r="L9" s="1">
        <v>42935</v>
      </c>
      <c r="M9" s="2">
        <v>256.68</v>
      </c>
      <c r="O9" s="2">
        <f>M123</f>
        <v>32440.999999999993</v>
      </c>
      <c r="P9" t="s">
        <v>25</v>
      </c>
    </row>
    <row r="10" spans="1:18" x14ac:dyDescent="0.3">
      <c r="A10" s="1">
        <v>42173</v>
      </c>
      <c r="B10" s="1">
        <v>42204</v>
      </c>
      <c r="C10">
        <v>548.09</v>
      </c>
      <c r="D10">
        <f t="shared" si="0"/>
        <v>378.09000000000003</v>
      </c>
      <c r="E10">
        <v>-170</v>
      </c>
      <c r="F10" s="2">
        <v>-22.65</v>
      </c>
      <c r="G10" s="3">
        <f t="shared" si="1"/>
        <v>0.15676470588235294</v>
      </c>
      <c r="H10" s="7"/>
      <c r="I10" s="7">
        <f t="shared" si="2"/>
        <v>-5.9906371498849469E-2</v>
      </c>
      <c r="K10" s="2">
        <f t="shared" si="4"/>
        <v>81.921167647058823</v>
      </c>
      <c r="L10" s="1">
        <v>43025</v>
      </c>
      <c r="M10" s="2">
        <v>251.1</v>
      </c>
      <c r="O10" t="s">
        <v>12</v>
      </c>
    </row>
    <row r="11" spans="1:18" x14ac:dyDescent="0.3">
      <c r="A11" s="1">
        <v>42205</v>
      </c>
      <c r="B11" s="1">
        <v>42234</v>
      </c>
      <c r="C11">
        <v>584.61</v>
      </c>
      <c r="D11">
        <f t="shared" si="0"/>
        <v>314.61</v>
      </c>
      <c r="E11">
        <v>-270</v>
      </c>
      <c r="F11" s="2">
        <v>-38.35</v>
      </c>
      <c r="G11" s="3">
        <f t="shared" si="1"/>
        <v>0.15685185185185185</v>
      </c>
      <c r="H11" s="7"/>
      <c r="I11" s="7">
        <f t="shared" si="2"/>
        <v>-0.12189695178157084</v>
      </c>
      <c r="K11" s="2">
        <f t="shared" si="4"/>
        <v>87.697161111111114</v>
      </c>
      <c r="L11" s="1">
        <v>43119</v>
      </c>
      <c r="M11" s="2">
        <v>500.34</v>
      </c>
      <c r="O11" s="9">
        <f>O2+Q2-SUM(O5:O9)-SUM(Q7:Q8)</f>
        <v>-18281.289498773585</v>
      </c>
      <c r="P11" s="10">
        <f>O11/(O2+Q2)*100</f>
        <v>-37.891824190137186</v>
      </c>
      <c r="Q11" s="11" t="s">
        <v>26</v>
      </c>
    </row>
    <row r="12" spans="1:18" x14ac:dyDescent="0.3">
      <c r="A12" s="1">
        <v>42235</v>
      </c>
      <c r="B12" s="1">
        <v>42264</v>
      </c>
      <c r="C12">
        <v>490.81</v>
      </c>
      <c r="D12">
        <f t="shared" si="0"/>
        <v>325.81</v>
      </c>
      <c r="E12">
        <v>-165</v>
      </c>
      <c r="F12" s="2">
        <v>-21.9</v>
      </c>
      <c r="G12" s="3">
        <f t="shared" si="1"/>
        <v>0.15696969696969695</v>
      </c>
      <c r="H12" s="7"/>
      <c r="I12" s="7">
        <f t="shared" si="2"/>
        <v>-6.7217089714864481E-2</v>
      </c>
      <c r="K12" s="2">
        <f t="shared" si="4"/>
        <v>73.042296969696963</v>
      </c>
      <c r="L12" s="1">
        <v>43214</v>
      </c>
      <c r="M12" s="2">
        <v>251.1</v>
      </c>
    </row>
    <row r="13" spans="1:18" x14ac:dyDescent="0.3">
      <c r="A13" s="1">
        <v>42265</v>
      </c>
      <c r="B13" s="1">
        <v>42293</v>
      </c>
      <c r="C13">
        <v>384.71</v>
      </c>
      <c r="D13">
        <f t="shared" si="0"/>
        <v>270.70999999999998</v>
      </c>
      <c r="E13">
        <v>-114</v>
      </c>
      <c r="F13" s="2">
        <v>-13.88</v>
      </c>
      <c r="G13" s="3">
        <f t="shared" si="1"/>
        <v>0.15684210526315792</v>
      </c>
      <c r="H13" s="7"/>
      <c r="I13" s="7">
        <f t="shared" si="2"/>
        <v>-5.127257951313214E-2</v>
      </c>
      <c r="K13" s="2">
        <f t="shared" si="4"/>
        <v>56.338726315789479</v>
      </c>
      <c r="L13" s="1">
        <v>43300</v>
      </c>
      <c r="M13" s="2">
        <v>260.39999999999998</v>
      </c>
    </row>
    <row r="14" spans="1:18" x14ac:dyDescent="0.3">
      <c r="A14" s="1">
        <v>42294</v>
      </c>
      <c r="B14" s="1">
        <v>42323</v>
      </c>
      <c r="C14">
        <v>271.16399999999999</v>
      </c>
      <c r="D14">
        <f t="shared" si="0"/>
        <v>280.16399999999999</v>
      </c>
      <c r="E14">
        <v>9</v>
      </c>
      <c r="F14" s="2">
        <v>5.74</v>
      </c>
      <c r="G14" s="3">
        <f t="shared" si="1"/>
        <v>0.19333333333333336</v>
      </c>
      <c r="H14" s="7"/>
      <c r="I14" s="7">
        <f t="shared" si="2"/>
        <v>2.0487999885781188E-2</v>
      </c>
      <c r="K14" s="2">
        <f t="shared" si="4"/>
        <v>48.42504000000001</v>
      </c>
      <c r="L14" s="1">
        <v>43398</v>
      </c>
      <c r="M14" s="2">
        <v>559.86</v>
      </c>
    </row>
    <row r="15" spans="1:18" x14ac:dyDescent="0.3">
      <c r="A15" s="1">
        <v>42325</v>
      </c>
      <c r="B15" s="1">
        <v>42353</v>
      </c>
      <c r="C15">
        <v>204.48400000000001</v>
      </c>
      <c r="D15">
        <f t="shared" si="0"/>
        <v>316.48400000000004</v>
      </c>
      <c r="E15">
        <v>112</v>
      </c>
      <c r="F15" s="2">
        <v>27.69</v>
      </c>
      <c r="G15" s="3">
        <f t="shared" si="1"/>
        <v>0.21151785714285715</v>
      </c>
      <c r="H15" s="7"/>
      <c r="I15" s="7">
        <f t="shared" si="2"/>
        <v>8.7492574664122039E-2</v>
      </c>
      <c r="K15" s="2">
        <f t="shared" si="4"/>
        <v>39.252017500000008</v>
      </c>
      <c r="L15" s="1">
        <v>43507</v>
      </c>
      <c r="M15" s="2">
        <v>913.71</v>
      </c>
    </row>
    <row r="16" spans="1:18" x14ac:dyDescent="0.3">
      <c r="A16" s="1">
        <v>42354</v>
      </c>
      <c r="B16" s="1">
        <v>42387</v>
      </c>
      <c r="C16">
        <v>189.715</v>
      </c>
      <c r="D16">
        <f t="shared" si="0"/>
        <v>464.71500000000003</v>
      </c>
      <c r="E16">
        <v>275</v>
      </c>
      <c r="F16" s="2">
        <v>62.14</v>
      </c>
      <c r="G16" s="3">
        <f t="shared" si="1"/>
        <v>0.21141818181818181</v>
      </c>
      <c r="H16" s="7"/>
      <c r="I16" s="7">
        <f t="shared" si="2"/>
        <v>0.13371636379286228</v>
      </c>
      <c r="K16" s="2">
        <f t="shared" si="4"/>
        <v>36.109200363636369</v>
      </c>
      <c r="L16" s="1">
        <v>43542</v>
      </c>
      <c r="M16" s="2">
        <v>309.22000000000003</v>
      </c>
    </row>
    <row r="17" spans="1:13" x14ac:dyDescent="0.3">
      <c r="A17" s="1">
        <v>42388</v>
      </c>
      <c r="B17" s="1">
        <v>42416</v>
      </c>
      <c r="C17">
        <v>216.94800000000001</v>
      </c>
      <c r="D17">
        <f t="shared" si="0"/>
        <v>538.94799999999998</v>
      </c>
      <c r="E17">
        <v>322</v>
      </c>
      <c r="F17" s="2">
        <v>72.06</v>
      </c>
      <c r="G17" s="3">
        <f t="shared" si="1"/>
        <v>0.2113664596273292</v>
      </c>
      <c r="H17" s="7"/>
      <c r="I17" s="7">
        <f t="shared" si="2"/>
        <v>0.13370492143954521</v>
      </c>
      <c r="K17" s="2">
        <f t="shared" si="4"/>
        <v>41.855530683229802</v>
      </c>
      <c r="L17" s="1">
        <v>43663</v>
      </c>
      <c r="M17" s="2">
        <v>279</v>
      </c>
    </row>
    <row r="18" spans="1:13" x14ac:dyDescent="0.3">
      <c r="A18" s="1">
        <v>42417</v>
      </c>
      <c r="B18" s="1">
        <v>42446</v>
      </c>
      <c r="C18">
        <v>423.5</v>
      </c>
      <c r="D18">
        <f t="shared" si="0"/>
        <v>1149.5</v>
      </c>
      <c r="E18">
        <v>726</v>
      </c>
      <c r="F18" s="2">
        <v>140.03</v>
      </c>
      <c r="G18" s="3">
        <f t="shared" si="1"/>
        <v>0.18736914600550963</v>
      </c>
      <c r="H18" s="7"/>
      <c r="I18" s="7">
        <f t="shared" si="2"/>
        <v>0.12181818181818183</v>
      </c>
      <c r="K18" s="2">
        <f t="shared" si="4"/>
        <v>75.350833333333313</v>
      </c>
      <c r="L18" s="1">
        <v>43761</v>
      </c>
      <c r="M18" s="2">
        <v>578.46</v>
      </c>
    </row>
    <row r="19" spans="1:13" x14ac:dyDescent="0.3">
      <c r="A19" s="1">
        <v>42447</v>
      </c>
      <c r="B19" s="1">
        <v>42478</v>
      </c>
      <c r="C19">
        <v>484.93400000000003</v>
      </c>
      <c r="D19">
        <f t="shared" si="0"/>
        <v>1115.934</v>
      </c>
      <c r="E19">
        <v>631</v>
      </c>
      <c r="F19" s="2">
        <v>140.88</v>
      </c>
      <c r="G19" s="3">
        <f t="shared" si="1"/>
        <v>0.2169255150554675</v>
      </c>
      <c r="H19" s="7"/>
      <c r="I19" s="7">
        <f t="shared" si="2"/>
        <v>0.1262440251842851</v>
      </c>
      <c r="K19" s="2">
        <f t="shared" si="4"/>
        <v>101.19455771790807</v>
      </c>
      <c r="L19" s="1">
        <v>43853</v>
      </c>
      <c r="M19" s="2">
        <v>1171.8</v>
      </c>
    </row>
    <row r="20" spans="1:13" x14ac:dyDescent="0.3">
      <c r="A20" s="1">
        <v>42479</v>
      </c>
      <c r="B20" s="1">
        <v>42507</v>
      </c>
      <c r="C20">
        <v>474.65</v>
      </c>
      <c r="D20">
        <f t="shared" si="0"/>
        <v>467.65</v>
      </c>
      <c r="E20">
        <v>-7</v>
      </c>
      <c r="F20" s="2">
        <v>2.81</v>
      </c>
      <c r="G20" s="3">
        <f t="shared" si="1"/>
        <v>0.16999999999999998</v>
      </c>
      <c r="H20" s="7"/>
      <c r="I20" s="7">
        <f t="shared" si="2"/>
        <v>6.0087672404576077E-3</v>
      </c>
      <c r="K20" s="2">
        <f>(G20-I20)*D20</f>
        <v>76.6905</v>
      </c>
      <c r="L20" s="1">
        <v>43944</v>
      </c>
      <c r="M20" s="2">
        <v>290.16000000000003</v>
      </c>
    </row>
    <row r="21" spans="1:13" x14ac:dyDescent="0.3">
      <c r="A21" s="1">
        <v>42508</v>
      </c>
      <c r="B21" s="1">
        <v>42541</v>
      </c>
      <c r="C21">
        <v>643.84</v>
      </c>
      <c r="D21">
        <f t="shared" si="0"/>
        <v>471.84000000000003</v>
      </c>
      <c r="E21">
        <v>-172</v>
      </c>
      <c r="F21" s="2">
        <v>-21.84</v>
      </c>
      <c r="G21" s="3">
        <f t="shared" si="1"/>
        <v>0.15023255813953487</v>
      </c>
      <c r="H21" s="7"/>
      <c r="I21" s="7">
        <f t="shared" si="2"/>
        <v>-4.6286876907426243E-2</v>
      </c>
      <c r="K21" s="2">
        <f t="shared" si="4"/>
        <v>92.725730232558135</v>
      </c>
      <c r="L21" s="1">
        <v>44039</v>
      </c>
      <c r="M21" s="2">
        <v>260.39999999999998</v>
      </c>
    </row>
    <row r="22" spans="1:13" x14ac:dyDescent="0.3">
      <c r="A22" s="1">
        <v>42542</v>
      </c>
      <c r="B22" s="1">
        <v>42570</v>
      </c>
      <c r="C22">
        <v>540.05999999999995</v>
      </c>
      <c r="D22">
        <f t="shared" si="0"/>
        <v>499.05999999999995</v>
      </c>
      <c r="E22">
        <v>-41</v>
      </c>
      <c r="F22" s="2">
        <v>-2.16</v>
      </c>
      <c r="G22" s="3">
        <f t="shared" si="1"/>
        <v>0.15024390243902438</v>
      </c>
      <c r="H22" s="7"/>
      <c r="I22" s="7">
        <f t="shared" si="2"/>
        <v>-4.3281368973670511E-3</v>
      </c>
      <c r="K22" s="2">
        <f t="shared" si="4"/>
        <v>77.140721951219504</v>
      </c>
      <c r="L22" s="1">
        <v>44131</v>
      </c>
      <c r="M22" s="2">
        <v>781.2</v>
      </c>
    </row>
    <row r="23" spans="1:13" x14ac:dyDescent="0.3">
      <c r="A23" s="1">
        <v>42571</v>
      </c>
      <c r="B23" s="1">
        <v>42599</v>
      </c>
      <c r="C23">
        <v>513.44000000000005</v>
      </c>
      <c r="D23">
        <f t="shared" si="0"/>
        <v>380.44000000000005</v>
      </c>
      <c r="E23">
        <v>-133</v>
      </c>
      <c r="F23" s="2">
        <v>-16.14</v>
      </c>
      <c r="G23" s="3">
        <f t="shared" si="1"/>
        <v>0.15142857142857144</v>
      </c>
      <c r="H23" s="7"/>
      <c r="I23" s="7">
        <f t="shared" si="2"/>
        <v>-4.2424561034591524E-2</v>
      </c>
      <c r="K23" s="2">
        <f t="shared" si="4"/>
        <v>73.749485714285726</v>
      </c>
      <c r="L23" s="1">
        <v>44243</v>
      </c>
      <c r="M23" s="2">
        <v>795.15</v>
      </c>
    </row>
    <row r="24" spans="1:13" x14ac:dyDescent="0.3">
      <c r="A24" s="1">
        <v>42600</v>
      </c>
      <c r="B24" s="1">
        <v>42631</v>
      </c>
      <c r="C24">
        <v>537.13</v>
      </c>
      <c r="D24">
        <f t="shared" si="0"/>
        <v>389.13</v>
      </c>
      <c r="E24">
        <v>-148</v>
      </c>
      <c r="F24" s="2">
        <v>-18.5</v>
      </c>
      <c r="G24" s="3">
        <f t="shared" si="1"/>
        <v>0.15202702702702703</v>
      </c>
      <c r="H24" s="7"/>
      <c r="I24" s="7">
        <f t="shared" si="2"/>
        <v>-4.7541952560840851E-2</v>
      </c>
      <c r="K24" s="2">
        <f t="shared" si="4"/>
        <v>77.658277027027026</v>
      </c>
      <c r="L24" s="1">
        <v>44397</v>
      </c>
      <c r="M24" s="2">
        <v>520.79999999999995</v>
      </c>
    </row>
    <row r="25" spans="1:13" x14ac:dyDescent="0.3">
      <c r="A25" s="1">
        <v>42632</v>
      </c>
      <c r="B25" s="1">
        <v>42660</v>
      </c>
      <c r="C25">
        <v>323.637</v>
      </c>
      <c r="D25">
        <f t="shared" si="0"/>
        <v>306.637</v>
      </c>
      <c r="E25">
        <v>-17</v>
      </c>
      <c r="F25" s="2">
        <v>2.25</v>
      </c>
      <c r="G25" s="3">
        <f t="shared" si="1"/>
        <v>0.10294117647058823</v>
      </c>
      <c r="H25" s="7"/>
      <c r="I25" s="7">
        <f t="shared" si="2"/>
        <v>7.3376663612023333E-3</v>
      </c>
      <c r="K25" s="2">
        <f t="shared" si="4"/>
        <v>29.315573529411761</v>
      </c>
      <c r="L25" s="1">
        <v>44484</v>
      </c>
      <c r="M25" s="2">
        <v>795.15</v>
      </c>
    </row>
    <row r="26" spans="1:13" x14ac:dyDescent="0.3">
      <c r="A26" s="1">
        <v>42661</v>
      </c>
      <c r="B26" s="1">
        <v>42689</v>
      </c>
      <c r="C26">
        <v>288.7</v>
      </c>
      <c r="D26">
        <f t="shared" si="0"/>
        <v>734.7</v>
      </c>
      <c r="E26">
        <v>446</v>
      </c>
      <c r="F26" s="2">
        <v>89.99</v>
      </c>
      <c r="G26" s="3">
        <f t="shared" si="1"/>
        <v>0.19280269058295962</v>
      </c>
      <c r="H26" s="7"/>
      <c r="I26" s="7">
        <f t="shared" si="2"/>
        <v>0.1224853681774874</v>
      </c>
      <c r="K26" s="2">
        <f t="shared" si="4"/>
        <v>51.662136771300446</v>
      </c>
      <c r="L26" s="1">
        <v>44608</v>
      </c>
      <c r="M26" s="2">
        <v>538.38</v>
      </c>
    </row>
    <row r="27" spans="1:13" x14ac:dyDescent="0.3">
      <c r="A27" s="1">
        <v>42690</v>
      </c>
      <c r="B27" s="1">
        <v>42719</v>
      </c>
      <c r="C27">
        <v>199.04400000000001</v>
      </c>
      <c r="D27">
        <f t="shared" si="0"/>
        <v>1351.0440000000001</v>
      </c>
      <c r="E27">
        <v>1152</v>
      </c>
      <c r="F27" s="2">
        <v>232.43</v>
      </c>
      <c r="G27" s="3">
        <f t="shared" si="1"/>
        <v>0.19828993055555555</v>
      </c>
      <c r="H27" s="7"/>
      <c r="I27" s="7">
        <f t="shared" si="2"/>
        <v>0.17203732816991896</v>
      </c>
      <c r="K27" s="2">
        <f t="shared" si="4"/>
        <v>35.468420937500007</v>
      </c>
      <c r="L27" s="1">
        <v>44690</v>
      </c>
      <c r="M27" s="2">
        <v>271.56</v>
      </c>
    </row>
    <row r="28" spans="1:13" x14ac:dyDescent="0.3">
      <c r="A28" s="1">
        <v>42720</v>
      </c>
      <c r="B28" s="1">
        <v>42752</v>
      </c>
      <c r="C28">
        <v>175.18100000000001</v>
      </c>
      <c r="D28">
        <f t="shared" si="0"/>
        <v>1947.181</v>
      </c>
      <c r="E28">
        <v>1772</v>
      </c>
      <c r="F28" s="2">
        <v>354.56</v>
      </c>
      <c r="G28" s="3">
        <f t="shared" si="1"/>
        <v>0.19783295711060947</v>
      </c>
      <c r="H28" s="7"/>
      <c r="I28" s="7">
        <f t="shared" si="2"/>
        <v>0.18208887617535299</v>
      </c>
      <c r="K28" s="2">
        <f t="shared" si="4"/>
        <v>30.656575259593644</v>
      </c>
      <c r="L28" s="1">
        <v>44770</v>
      </c>
      <c r="M28" s="2">
        <v>517.08000000000004</v>
      </c>
    </row>
    <row r="29" spans="1:13" x14ac:dyDescent="0.3">
      <c r="A29" s="1">
        <v>42753</v>
      </c>
      <c r="B29" s="1">
        <v>42782</v>
      </c>
      <c r="C29">
        <v>176.22399999999999</v>
      </c>
      <c r="D29">
        <f t="shared" si="0"/>
        <v>1585.2239999999999</v>
      </c>
      <c r="E29">
        <v>1409</v>
      </c>
      <c r="F29" s="2">
        <v>283.02999999999997</v>
      </c>
      <c r="G29" s="3">
        <f t="shared" si="1"/>
        <v>0.19803406671398152</v>
      </c>
      <c r="H29" s="7"/>
      <c r="I29" s="7">
        <f t="shared" si="2"/>
        <v>0.17854259082628068</v>
      </c>
      <c r="K29" s="2">
        <f t="shared" si="4"/>
        <v>30.898355372604673</v>
      </c>
      <c r="L29" s="1">
        <v>44859</v>
      </c>
      <c r="M29" s="2">
        <v>778.41</v>
      </c>
    </row>
    <row r="30" spans="1:13" x14ac:dyDescent="0.3">
      <c r="A30" s="1">
        <v>42783</v>
      </c>
      <c r="B30" s="1">
        <v>42813</v>
      </c>
      <c r="C30">
        <v>403.899</v>
      </c>
      <c r="D30">
        <f t="shared" si="0"/>
        <v>1571.8989999999999</v>
      </c>
      <c r="E30">
        <v>1168</v>
      </c>
      <c r="F30" s="2">
        <v>245.07</v>
      </c>
      <c r="G30" s="3">
        <f t="shared" si="1"/>
        <v>0.20639554794520548</v>
      </c>
      <c r="H30" s="7"/>
      <c r="I30" s="7">
        <f t="shared" si="2"/>
        <v>0.15590696348811214</v>
      </c>
      <c r="K30" s="2">
        <f t="shared" si="4"/>
        <v>79.36295541952056</v>
      </c>
      <c r="L30" s="1">
        <v>44944</v>
      </c>
      <c r="M30" s="2">
        <v>504</v>
      </c>
    </row>
    <row r="31" spans="1:13" x14ac:dyDescent="0.3">
      <c r="A31" s="1">
        <v>42814</v>
      </c>
      <c r="B31" s="1">
        <v>42843</v>
      </c>
      <c r="C31">
        <v>432.67</v>
      </c>
      <c r="D31">
        <f t="shared" si="0"/>
        <v>1024.67</v>
      </c>
      <c r="E31">
        <v>592</v>
      </c>
      <c r="F31" s="2">
        <v>129.63999999999999</v>
      </c>
      <c r="G31" s="3">
        <f t="shared" si="1"/>
        <v>0.2122297297297297</v>
      </c>
      <c r="H31" s="7"/>
      <c r="I31" s="7">
        <f t="shared" si="2"/>
        <v>0.1265187816565333</v>
      </c>
      <c r="K31" s="2">
        <f t="shared" si="4"/>
        <v>87.82543716216216</v>
      </c>
      <c r="L31" s="1">
        <v>45034</v>
      </c>
      <c r="M31" s="2">
        <v>254.25</v>
      </c>
    </row>
    <row r="32" spans="1:13" x14ac:dyDescent="0.3">
      <c r="A32" s="1">
        <v>42844</v>
      </c>
      <c r="B32" s="1">
        <v>42872</v>
      </c>
      <c r="C32">
        <v>357.24</v>
      </c>
      <c r="D32">
        <f t="shared" si="0"/>
        <v>430.24</v>
      </c>
      <c r="E32">
        <v>73</v>
      </c>
      <c r="F32" s="2">
        <v>20.79</v>
      </c>
      <c r="G32" s="3">
        <f t="shared" si="1"/>
        <v>0.22999999999999998</v>
      </c>
      <c r="H32" s="7"/>
      <c r="I32" s="7">
        <f t="shared" si="2"/>
        <v>4.8321866865005572E-2</v>
      </c>
      <c r="K32" s="2">
        <f t="shared" si="4"/>
        <v>78.165199999999999</v>
      </c>
      <c r="L32" s="1">
        <v>45128</v>
      </c>
      <c r="M32" s="2">
        <v>477</v>
      </c>
    </row>
    <row r="33" spans="1:14" x14ac:dyDescent="0.3">
      <c r="A33" s="1">
        <v>42873</v>
      </c>
      <c r="B33" s="1">
        <v>42904</v>
      </c>
      <c r="C33">
        <v>483.98</v>
      </c>
      <c r="D33">
        <f t="shared" si="0"/>
        <v>393.98</v>
      </c>
      <c r="E33">
        <v>-90</v>
      </c>
      <c r="F33" s="2">
        <v>-11.39</v>
      </c>
      <c r="G33" s="3">
        <f t="shared" si="1"/>
        <v>0.17100000000000001</v>
      </c>
      <c r="H33" s="7"/>
      <c r="I33" s="7">
        <f t="shared" si="2"/>
        <v>-2.8910096959236509E-2</v>
      </c>
      <c r="K33" s="2">
        <f t="shared" si="4"/>
        <v>78.760580000000019</v>
      </c>
      <c r="L33" s="1">
        <v>45219</v>
      </c>
      <c r="M33" s="2">
        <v>469.8</v>
      </c>
    </row>
    <row r="34" spans="1:14" x14ac:dyDescent="0.3">
      <c r="A34" s="1">
        <v>42905</v>
      </c>
      <c r="B34" s="1">
        <v>42934</v>
      </c>
      <c r="C34">
        <v>519.42999999999995</v>
      </c>
      <c r="D34">
        <f t="shared" si="0"/>
        <v>429.42999999999995</v>
      </c>
      <c r="E34">
        <v>-90</v>
      </c>
      <c r="F34" s="2">
        <v>-11.39</v>
      </c>
      <c r="G34" s="3">
        <f t="shared" si="1"/>
        <v>0.17100000000000001</v>
      </c>
      <c r="H34" s="7"/>
      <c r="I34" s="7">
        <f t="shared" si="2"/>
        <v>-2.6523531192511007E-2</v>
      </c>
      <c r="K34" s="2">
        <f t="shared" si="4"/>
        <v>84.822529999999986</v>
      </c>
      <c r="L34" s="1">
        <v>45309</v>
      </c>
      <c r="M34" s="2">
        <v>699.3</v>
      </c>
    </row>
    <row r="35" spans="1:14" x14ac:dyDescent="0.3">
      <c r="A35" s="1">
        <v>42935</v>
      </c>
      <c r="B35" s="1">
        <v>42964</v>
      </c>
      <c r="C35">
        <v>495.3</v>
      </c>
      <c r="D35">
        <f t="shared" si="0"/>
        <v>336.3</v>
      </c>
      <c r="E35">
        <v>-159</v>
      </c>
      <c r="F35" s="2">
        <v>-24.35</v>
      </c>
      <c r="G35" s="3">
        <f t="shared" si="1"/>
        <v>0.17830188679245285</v>
      </c>
      <c r="H35" s="7"/>
      <c r="I35" s="7">
        <f t="shared" si="2"/>
        <v>-7.2405590246803445E-2</v>
      </c>
      <c r="K35" s="2">
        <f t="shared" si="4"/>
        <v>84.312924528301892</v>
      </c>
      <c r="L35" s="1"/>
      <c r="M35" s="2"/>
    </row>
    <row r="36" spans="1:14" x14ac:dyDescent="0.3">
      <c r="A36" s="1">
        <v>42965</v>
      </c>
      <c r="B36" s="1">
        <v>42995</v>
      </c>
      <c r="C36">
        <v>453.28399999999999</v>
      </c>
      <c r="D36">
        <f t="shared" si="0"/>
        <v>353.28399999999999</v>
      </c>
      <c r="E36">
        <v>-100</v>
      </c>
      <c r="F36" s="2">
        <v>-13.3</v>
      </c>
      <c r="G36" s="3">
        <f t="shared" si="1"/>
        <v>0.17300000000000001</v>
      </c>
      <c r="H36" s="7"/>
      <c r="I36" s="7">
        <f t="shared" si="2"/>
        <v>-3.7646765774844035E-2</v>
      </c>
      <c r="K36" s="2">
        <f t="shared" si="4"/>
        <v>74.418132</v>
      </c>
      <c r="L36" s="1"/>
      <c r="M36" s="2"/>
    </row>
    <row r="37" spans="1:14" x14ac:dyDescent="0.3">
      <c r="A37" s="1">
        <v>42996</v>
      </c>
      <c r="B37" s="1">
        <v>43024</v>
      </c>
      <c r="C37">
        <v>583.81700000000001</v>
      </c>
      <c r="D37">
        <f t="shared" si="0"/>
        <v>285.81700000000001</v>
      </c>
      <c r="E37">
        <v>-298</v>
      </c>
      <c r="F37" s="2">
        <v>-50.45</v>
      </c>
      <c r="G37" s="3">
        <f t="shared" si="1"/>
        <v>0.18271812080536914</v>
      </c>
      <c r="H37" s="7"/>
      <c r="I37" s="7">
        <f t="shared" si="2"/>
        <v>-0.17651154409989608</v>
      </c>
      <c r="K37" s="2">
        <f t="shared" si="4"/>
        <v>102.67394513422819</v>
      </c>
      <c r="L37" s="8">
        <v>9</v>
      </c>
      <c r="M37" s="2">
        <f>L37*1900</f>
        <v>17100</v>
      </c>
      <c r="N37" t="s">
        <v>23</v>
      </c>
    </row>
    <row r="38" spans="1:14" x14ac:dyDescent="0.3">
      <c r="A38" s="1">
        <v>43025</v>
      </c>
      <c r="B38" s="1">
        <v>43054</v>
      </c>
      <c r="C38">
        <v>482.62</v>
      </c>
      <c r="D38">
        <f t="shared" si="0"/>
        <v>632.62</v>
      </c>
      <c r="E38">
        <v>150</v>
      </c>
      <c r="F38" s="2">
        <v>39.479999999999997</v>
      </c>
      <c r="G38" s="3">
        <f t="shared" si="1"/>
        <v>0.23653333333333332</v>
      </c>
      <c r="H38" s="7"/>
      <c r="I38" s="7">
        <f t="shared" si="2"/>
        <v>6.2407132243684986E-2</v>
      </c>
      <c r="K38" s="2">
        <f t="shared" si="4"/>
        <v>110.15571733333333</v>
      </c>
      <c r="L38" s="1"/>
      <c r="M38" s="2"/>
      <c r="N38" t="s">
        <v>24</v>
      </c>
    </row>
    <row r="39" spans="1:14" x14ac:dyDescent="0.3">
      <c r="A39" s="1">
        <v>43055</v>
      </c>
      <c r="B39" s="1">
        <v>43086</v>
      </c>
      <c r="C39">
        <v>326.49400000000003</v>
      </c>
      <c r="D39">
        <f t="shared" si="0"/>
        <v>1502.4940000000001</v>
      </c>
      <c r="E39">
        <v>1176</v>
      </c>
      <c r="F39" s="2">
        <v>289.23</v>
      </c>
      <c r="G39" s="3">
        <f t="shared" si="1"/>
        <v>0.24254251700680274</v>
      </c>
      <c r="H39" s="7"/>
      <c r="I39" s="7">
        <f t="shared" si="2"/>
        <v>0.19249993677179408</v>
      </c>
      <c r="K39" s="2">
        <f t="shared" si="4"/>
        <v>75.188676547619096</v>
      </c>
      <c r="L39" s="1"/>
      <c r="M39" s="2"/>
    </row>
    <row r="40" spans="1:14" x14ac:dyDescent="0.3">
      <c r="A40" s="1">
        <v>43087</v>
      </c>
      <c r="B40" s="1">
        <v>43117</v>
      </c>
      <c r="C40">
        <v>234.637</v>
      </c>
      <c r="D40">
        <f t="shared" si="0"/>
        <v>2508.6370000000002</v>
      </c>
      <c r="E40">
        <v>2274</v>
      </c>
      <c r="F40" s="2">
        <v>554.38</v>
      </c>
      <c r="G40" s="3">
        <f t="shared" si="1"/>
        <v>0.24203166226912928</v>
      </c>
      <c r="H40" s="7"/>
      <c r="I40" s="7">
        <f t="shared" si="2"/>
        <v>0.22098852883059603</v>
      </c>
      <c r="K40" s="2">
        <f t="shared" si="4"/>
        <v>52.78958313984176</v>
      </c>
      <c r="L40" s="1"/>
      <c r="M40" s="2"/>
    </row>
    <row r="41" spans="1:14" x14ac:dyDescent="0.3">
      <c r="A41" s="1">
        <v>43118</v>
      </c>
      <c r="B41" s="1">
        <v>43146</v>
      </c>
      <c r="C41">
        <v>342.46100000000001</v>
      </c>
      <c r="D41">
        <f t="shared" si="0"/>
        <v>1645.461</v>
      </c>
      <c r="E41">
        <v>1303</v>
      </c>
      <c r="F41" s="2">
        <v>319.87</v>
      </c>
      <c r="G41" s="3">
        <f t="shared" si="1"/>
        <v>0.24241749808135074</v>
      </c>
      <c r="H41" s="7"/>
      <c r="I41" s="7">
        <f t="shared" si="2"/>
        <v>0.19439537005131086</v>
      </c>
      <c r="K41" s="2">
        <f t="shared" si="4"/>
        <v>79.018538810437462</v>
      </c>
      <c r="L41" s="1"/>
      <c r="M41" s="2"/>
    </row>
    <row r="42" spans="1:14" x14ac:dyDescent="0.3">
      <c r="A42" s="1">
        <v>43147</v>
      </c>
      <c r="B42" s="1">
        <v>43178</v>
      </c>
      <c r="C42">
        <v>647.95799999999997</v>
      </c>
      <c r="D42">
        <f t="shared" si="0"/>
        <v>1595.9580000000001</v>
      </c>
      <c r="E42">
        <v>948</v>
      </c>
      <c r="F42" s="2">
        <v>234.21</v>
      </c>
      <c r="G42" s="3">
        <f t="shared" si="1"/>
        <v>0.24283755274261604</v>
      </c>
      <c r="H42" s="7"/>
      <c r="I42" s="7">
        <f t="shared" si="2"/>
        <v>0.14675198219502017</v>
      </c>
      <c r="K42" s="2">
        <f t="shared" si="4"/>
        <v>153.348535</v>
      </c>
      <c r="L42" s="1"/>
      <c r="M42" s="2"/>
    </row>
    <row r="43" spans="1:14" x14ac:dyDescent="0.3">
      <c r="A43" s="1">
        <v>43179</v>
      </c>
      <c r="B43" s="1">
        <v>43207</v>
      </c>
      <c r="C43">
        <v>708.5</v>
      </c>
      <c r="D43">
        <f t="shared" si="0"/>
        <v>1272.5</v>
      </c>
      <c r="E43">
        <v>564</v>
      </c>
      <c r="F43" s="2">
        <v>141.46</v>
      </c>
      <c r="G43" s="3">
        <f t="shared" si="1"/>
        <v>0.24372340425531916</v>
      </c>
      <c r="H43" s="7"/>
      <c r="I43" s="7">
        <f t="shared" si="2"/>
        <v>0.11116699410609038</v>
      </c>
      <c r="K43" s="2">
        <f t="shared" si="4"/>
        <v>168.67803191489364</v>
      </c>
      <c r="L43" s="1"/>
      <c r="M43" s="2"/>
    </row>
    <row r="44" spans="1:14" x14ac:dyDescent="0.3">
      <c r="A44" s="1">
        <v>43208</v>
      </c>
      <c r="B44" s="1">
        <v>43240</v>
      </c>
      <c r="C44">
        <v>1020.86</v>
      </c>
      <c r="D44">
        <f t="shared" si="0"/>
        <v>483.86</v>
      </c>
      <c r="E44">
        <v>-537</v>
      </c>
      <c r="F44" s="2">
        <v>-106.99</v>
      </c>
      <c r="G44" s="3">
        <f t="shared" si="1"/>
        <v>0.2066852886405959</v>
      </c>
      <c r="H44" s="7"/>
      <c r="I44" s="7">
        <f t="shared" si="2"/>
        <v>-0.22111767866738311</v>
      </c>
      <c r="K44" s="2">
        <f t="shared" si="4"/>
        <v>206.99674376163873</v>
      </c>
      <c r="L44" s="1"/>
      <c r="M44" s="2"/>
    </row>
    <row r="45" spans="1:14" x14ac:dyDescent="0.3">
      <c r="A45" s="1">
        <v>43241</v>
      </c>
      <c r="B45" s="1">
        <v>43269</v>
      </c>
      <c r="C45">
        <v>1002.32</v>
      </c>
      <c r="D45">
        <f t="shared" si="0"/>
        <v>319.32000000000005</v>
      </c>
      <c r="E45">
        <v>-683</v>
      </c>
      <c r="F45" s="2">
        <v>-132.97999999999999</v>
      </c>
      <c r="G45" s="3">
        <f t="shared" si="1"/>
        <v>0.2005563689604685</v>
      </c>
      <c r="H45" s="7"/>
      <c r="I45" s="7">
        <f t="shared" si="2"/>
        <v>-0.41644745083302009</v>
      </c>
      <c r="K45" s="2">
        <f t="shared" si="4"/>
        <v>197.02165973645683</v>
      </c>
      <c r="L45" s="1"/>
      <c r="M45" s="2"/>
    </row>
    <row r="46" spans="1:14" x14ac:dyDescent="0.3">
      <c r="A46" s="1">
        <v>43270</v>
      </c>
      <c r="B46" s="1">
        <v>43298</v>
      </c>
      <c r="C46">
        <v>1100.79</v>
      </c>
      <c r="D46">
        <f t="shared" si="0"/>
        <v>357.78999999999996</v>
      </c>
      <c r="E46">
        <v>-743</v>
      </c>
      <c r="F46" s="2">
        <v>-144.19</v>
      </c>
      <c r="G46" s="3">
        <f t="shared" si="1"/>
        <v>0.19944818304172274</v>
      </c>
      <c r="H46" s="7"/>
      <c r="I46" s="7">
        <f t="shared" si="2"/>
        <v>-0.40300176080941336</v>
      </c>
      <c r="K46" s="2">
        <f t="shared" si="4"/>
        <v>215.55056541049797</v>
      </c>
      <c r="L46" s="1"/>
      <c r="M46" s="2"/>
    </row>
    <row r="47" spans="1:14" x14ac:dyDescent="0.3">
      <c r="A47" s="1">
        <v>43299</v>
      </c>
      <c r="B47" s="1">
        <v>43327</v>
      </c>
      <c r="C47">
        <v>881.86</v>
      </c>
      <c r="D47">
        <f t="shared" si="0"/>
        <v>369.86</v>
      </c>
      <c r="E47">
        <v>-512</v>
      </c>
      <c r="F47" s="2">
        <v>-97.37</v>
      </c>
      <c r="G47" s="3">
        <f t="shared" si="1"/>
        <v>0.19798828125000001</v>
      </c>
      <c r="H47" s="7"/>
      <c r="I47" s="7">
        <f t="shared" si="2"/>
        <v>-0.26326177472557183</v>
      </c>
      <c r="K47" s="2">
        <f t="shared" si="4"/>
        <v>170.59794570312499</v>
      </c>
      <c r="L47" s="1"/>
      <c r="M47" s="2"/>
    </row>
    <row r="48" spans="1:14" x14ac:dyDescent="0.3">
      <c r="A48" s="1">
        <v>43328</v>
      </c>
      <c r="B48" s="1">
        <v>43360</v>
      </c>
      <c r="C48">
        <v>902.47</v>
      </c>
      <c r="D48">
        <f t="shared" si="0"/>
        <v>441.47</v>
      </c>
      <c r="E48">
        <v>-461</v>
      </c>
      <c r="F48" s="2">
        <v>-87.17</v>
      </c>
      <c r="G48" s="3">
        <f t="shared" si="1"/>
        <v>0.19776572668112799</v>
      </c>
      <c r="H48" s="7"/>
      <c r="I48" s="7">
        <f t="shared" si="2"/>
        <v>-0.19745396063152648</v>
      </c>
      <c r="K48" s="2">
        <f t="shared" si="4"/>
        <v>174.47763535791756</v>
      </c>
      <c r="L48" s="1"/>
      <c r="M48" s="2"/>
    </row>
    <row r="49" spans="1:13" x14ac:dyDescent="0.3">
      <c r="A49" s="1">
        <v>43361</v>
      </c>
      <c r="B49" s="1">
        <v>43389</v>
      </c>
      <c r="C49">
        <v>427.69</v>
      </c>
      <c r="D49">
        <f t="shared" si="0"/>
        <v>298.69</v>
      </c>
      <c r="E49">
        <v>-129</v>
      </c>
      <c r="F49" s="2">
        <v>-20.67</v>
      </c>
      <c r="G49" s="3">
        <f t="shared" si="1"/>
        <v>0.1912403100775194</v>
      </c>
      <c r="H49" s="7"/>
      <c r="I49" s="7">
        <f t="shared" si="2"/>
        <v>-6.9202182865177944E-2</v>
      </c>
      <c r="K49" s="2">
        <f t="shared" si="4"/>
        <v>77.791568217054262</v>
      </c>
      <c r="L49" s="1"/>
      <c r="M49" s="2"/>
    </row>
    <row r="50" spans="1:13" x14ac:dyDescent="0.3">
      <c r="A50" s="1">
        <v>43390</v>
      </c>
      <c r="B50" s="1">
        <v>43418</v>
      </c>
      <c r="C50">
        <v>412.28</v>
      </c>
      <c r="D50">
        <f t="shared" si="0"/>
        <v>1016.28</v>
      </c>
      <c r="E50">
        <v>604</v>
      </c>
      <c r="F50" s="2">
        <v>146.25</v>
      </c>
      <c r="G50" s="3">
        <f t="shared" si="1"/>
        <v>0.23551324503311258</v>
      </c>
      <c r="H50" s="7"/>
      <c r="I50" s="7">
        <f t="shared" si="2"/>
        <v>0.14390719093163301</v>
      </c>
      <c r="K50" s="2">
        <f t="shared" si="4"/>
        <v>93.097400662251658</v>
      </c>
      <c r="L50" s="1"/>
      <c r="M50" s="2"/>
    </row>
    <row r="51" spans="1:13" x14ac:dyDescent="0.3">
      <c r="A51" s="1">
        <v>43419</v>
      </c>
      <c r="B51" s="1">
        <v>43450</v>
      </c>
      <c r="C51">
        <v>314.86</v>
      </c>
      <c r="D51">
        <f t="shared" si="0"/>
        <v>1829.8600000000001</v>
      </c>
      <c r="E51">
        <v>1515</v>
      </c>
      <c r="F51" s="2">
        <v>380.04</v>
      </c>
      <c r="G51" s="3">
        <f t="shared" si="1"/>
        <v>0.24821122112211222</v>
      </c>
      <c r="H51" s="7"/>
      <c r="I51" s="7">
        <f t="shared" si="2"/>
        <v>0.20768801984851301</v>
      </c>
      <c r="K51" s="2">
        <f t="shared" si="4"/>
        <v>74.151785082508255</v>
      </c>
      <c r="L51" s="1"/>
      <c r="M51" s="2"/>
    </row>
    <row r="52" spans="1:13" x14ac:dyDescent="0.3">
      <c r="A52" s="1">
        <v>43451</v>
      </c>
      <c r="B52" s="1">
        <v>43481</v>
      </c>
      <c r="C52">
        <v>338.25099999999998</v>
      </c>
      <c r="D52">
        <f t="shared" si="0"/>
        <v>1808.251</v>
      </c>
      <c r="E52">
        <v>1470</v>
      </c>
      <c r="F52" s="2">
        <v>307.02</v>
      </c>
      <c r="G52" s="3">
        <f t="shared" si="1"/>
        <v>0.20613605442176869</v>
      </c>
      <c r="H52" s="7"/>
      <c r="I52" s="7">
        <f t="shared" si="2"/>
        <v>0.16978837561820787</v>
      </c>
      <c r="K52" s="2">
        <f t="shared" si="4"/>
        <v>65.725726544217665</v>
      </c>
      <c r="L52" s="1"/>
      <c r="M52" s="2"/>
    </row>
    <row r="53" spans="1:13" x14ac:dyDescent="0.3">
      <c r="A53" s="1">
        <v>43482</v>
      </c>
      <c r="B53" s="1">
        <v>43510</v>
      </c>
      <c r="C53">
        <v>334.904</v>
      </c>
      <c r="D53">
        <f t="shared" si="0"/>
        <v>2110.904</v>
      </c>
      <c r="E53">
        <v>1776</v>
      </c>
      <c r="F53" s="2">
        <v>447.2</v>
      </c>
      <c r="G53" s="3">
        <f t="shared" si="1"/>
        <v>0.24954954954954955</v>
      </c>
      <c r="H53" s="7"/>
      <c r="I53" s="7">
        <f t="shared" si="2"/>
        <v>0.2118523627791695</v>
      </c>
      <c r="K53" s="2">
        <f t="shared" si="4"/>
        <v>79.575142342342346</v>
      </c>
      <c r="L53" s="1"/>
      <c r="M53" s="2"/>
    </row>
    <row r="54" spans="1:13" x14ac:dyDescent="0.3">
      <c r="A54" s="1">
        <v>43511</v>
      </c>
      <c r="B54" s="1">
        <v>43543</v>
      </c>
      <c r="C54">
        <v>780.98</v>
      </c>
      <c r="D54">
        <f t="shared" si="0"/>
        <v>2017.98</v>
      </c>
      <c r="E54">
        <v>1237</v>
      </c>
      <c r="F54" s="2">
        <v>316.45999999999998</v>
      </c>
      <c r="G54" s="3">
        <f t="shared" si="1"/>
        <v>0.2525949878738884</v>
      </c>
      <c r="H54" s="7"/>
      <c r="I54" s="7">
        <f t="shared" si="2"/>
        <v>0.1568201865231568</v>
      </c>
      <c r="K54" s="2">
        <f t="shared" si="4"/>
        <v>193.27163362974937</v>
      </c>
      <c r="L54" s="1"/>
      <c r="M54" s="2"/>
    </row>
    <row r="55" spans="1:13" x14ac:dyDescent="0.3">
      <c r="A55" s="1">
        <v>43544</v>
      </c>
      <c r="B55" s="1">
        <v>43571</v>
      </c>
      <c r="C55">
        <v>828.72</v>
      </c>
      <c r="D55">
        <f t="shared" si="0"/>
        <v>1007.72</v>
      </c>
      <c r="E55">
        <v>179</v>
      </c>
      <c r="F55" s="2">
        <v>50.53</v>
      </c>
      <c r="G55" s="3">
        <f t="shared" si="1"/>
        <v>0.25994413407821232</v>
      </c>
      <c r="H55" s="7"/>
      <c r="I55" s="7">
        <f t="shared" si="2"/>
        <v>5.0142896836422812E-2</v>
      </c>
      <c r="K55" s="2">
        <f t="shared" si="4"/>
        <v>211.42090279329614</v>
      </c>
      <c r="L55" s="1"/>
      <c r="M55" s="2"/>
    </row>
    <row r="56" spans="1:13" x14ac:dyDescent="0.3">
      <c r="A56" s="1">
        <v>43572</v>
      </c>
      <c r="B56" s="1">
        <v>43604</v>
      </c>
      <c r="C56">
        <v>795.4</v>
      </c>
      <c r="D56">
        <f t="shared" si="0"/>
        <v>597.4</v>
      </c>
      <c r="E56">
        <v>-198</v>
      </c>
      <c r="F56" s="2">
        <v>-38.119999999999997</v>
      </c>
      <c r="G56" s="3">
        <f t="shared" si="1"/>
        <v>0.21272727272727271</v>
      </c>
      <c r="H56" s="7"/>
      <c r="I56" s="7">
        <f t="shared" si="2"/>
        <v>-6.3809842651489784E-2</v>
      </c>
      <c r="K56" s="2">
        <f t="shared" si="4"/>
        <v>165.20327272727269</v>
      </c>
      <c r="L56" s="1"/>
      <c r="M56" s="2"/>
    </row>
    <row r="57" spans="1:13" x14ac:dyDescent="0.3">
      <c r="A57" s="1">
        <v>43605</v>
      </c>
      <c r="B57" s="1">
        <v>43633</v>
      </c>
      <c r="C57">
        <v>1034.04</v>
      </c>
      <c r="D57">
        <f t="shared" si="0"/>
        <v>352.03999999999996</v>
      </c>
      <c r="E57">
        <v>-682</v>
      </c>
      <c r="F57" s="2">
        <v>-134.19999999999999</v>
      </c>
      <c r="G57" s="3">
        <f t="shared" si="1"/>
        <v>0.20263929618768325</v>
      </c>
      <c r="H57" s="7"/>
      <c r="I57" s="7">
        <f t="shared" si="2"/>
        <v>-0.3812066810589706</v>
      </c>
      <c r="K57" s="2">
        <f t="shared" si="4"/>
        <v>205.53713782991201</v>
      </c>
      <c r="L57" s="1"/>
      <c r="M57" s="2"/>
    </row>
    <row r="58" spans="1:13" x14ac:dyDescent="0.3">
      <c r="A58" s="1">
        <v>43634</v>
      </c>
      <c r="B58" s="1">
        <v>43667</v>
      </c>
      <c r="C58">
        <v>1168.6199999999999</v>
      </c>
      <c r="D58">
        <f t="shared" si="0"/>
        <v>474.61999999999989</v>
      </c>
      <c r="E58">
        <v>-694</v>
      </c>
      <c r="F58" s="2">
        <v>-136.65</v>
      </c>
      <c r="G58" s="3">
        <f t="shared" si="1"/>
        <v>0.2026657060518732</v>
      </c>
      <c r="H58" s="7"/>
      <c r="I58" s="7">
        <f t="shared" si="2"/>
        <v>-0.28791454216004392</v>
      </c>
      <c r="K58" s="2">
        <f t="shared" si="4"/>
        <v>232.83919740634008</v>
      </c>
      <c r="L58" s="1"/>
      <c r="M58" s="2"/>
    </row>
    <row r="59" spans="1:13" x14ac:dyDescent="0.3">
      <c r="A59" s="1">
        <v>43668</v>
      </c>
      <c r="B59" s="1">
        <v>43696</v>
      </c>
      <c r="C59">
        <v>995.8</v>
      </c>
      <c r="D59">
        <f t="shared" si="0"/>
        <v>356.79999999999995</v>
      </c>
      <c r="E59">
        <v>-639</v>
      </c>
      <c r="F59" s="2">
        <v>-125.09</v>
      </c>
      <c r="G59" s="3">
        <f t="shared" si="1"/>
        <v>0.202018779342723</v>
      </c>
      <c r="H59" s="7"/>
      <c r="I59" s="7">
        <f t="shared" si="2"/>
        <v>-0.35058856502242158</v>
      </c>
      <c r="K59" s="2">
        <f t="shared" si="4"/>
        <v>197.17030046948355</v>
      </c>
      <c r="L59" s="1"/>
      <c r="M59" s="2"/>
    </row>
    <row r="60" spans="1:13" x14ac:dyDescent="0.3">
      <c r="A60" s="1">
        <v>43697</v>
      </c>
      <c r="B60" s="1">
        <v>43725</v>
      </c>
      <c r="C60">
        <v>822.99</v>
      </c>
      <c r="D60">
        <f t="shared" si="0"/>
        <v>392.99</v>
      </c>
      <c r="E60">
        <v>-430</v>
      </c>
      <c r="F60" s="2">
        <v>-82.69</v>
      </c>
      <c r="G60" s="3">
        <f t="shared" si="1"/>
        <v>0.20160465116279069</v>
      </c>
      <c r="H60" s="7"/>
      <c r="I60" s="7">
        <f t="shared" si="2"/>
        <v>-0.21041247868902516</v>
      </c>
      <c r="K60" s="2">
        <f t="shared" si="4"/>
        <v>161.91861186046509</v>
      </c>
      <c r="L60" s="1"/>
      <c r="M60" s="2"/>
    </row>
    <row r="61" spans="1:13" x14ac:dyDescent="0.3">
      <c r="A61" s="1">
        <v>43726</v>
      </c>
      <c r="B61" s="1">
        <v>43758</v>
      </c>
      <c r="C61">
        <v>734.91</v>
      </c>
      <c r="D61">
        <f t="shared" si="0"/>
        <v>386.90999999999997</v>
      </c>
      <c r="E61">
        <v>-348</v>
      </c>
      <c r="F61" s="2">
        <v>-66</v>
      </c>
      <c r="G61" s="3">
        <f t="shared" si="1"/>
        <v>0.20114942528735633</v>
      </c>
      <c r="H61" s="7"/>
      <c r="I61" s="7">
        <f t="shared" si="2"/>
        <v>-0.17058230596262697</v>
      </c>
      <c r="K61" s="2">
        <f t="shared" si="4"/>
        <v>143.82672413793102</v>
      </c>
      <c r="L61" s="1"/>
      <c r="M61" s="2"/>
    </row>
    <row r="62" spans="1:13" x14ac:dyDescent="0.3">
      <c r="A62" s="1">
        <v>43759</v>
      </c>
      <c r="B62" s="1">
        <v>43787</v>
      </c>
      <c r="C62">
        <v>419.51</v>
      </c>
      <c r="D62">
        <f t="shared" si="0"/>
        <v>1028.51</v>
      </c>
      <c r="E62">
        <v>609</v>
      </c>
      <c r="F62" s="2">
        <v>155.9</v>
      </c>
      <c r="G62" s="3">
        <f t="shared" si="1"/>
        <v>0.24942528735632186</v>
      </c>
      <c r="H62" s="7"/>
      <c r="I62" s="7">
        <f t="shared" si="2"/>
        <v>0.15157849704912932</v>
      </c>
      <c r="K62" s="2">
        <f t="shared" si="4"/>
        <v>100.6364022988506</v>
      </c>
      <c r="L62" s="1"/>
      <c r="M62" s="2"/>
    </row>
    <row r="63" spans="1:13" x14ac:dyDescent="0.3">
      <c r="A63" s="1">
        <v>43788</v>
      </c>
      <c r="B63" s="1">
        <v>43815</v>
      </c>
      <c r="C63">
        <v>203.255</v>
      </c>
      <c r="D63">
        <f t="shared" si="0"/>
        <v>1445.2550000000001</v>
      </c>
      <c r="E63">
        <v>1242</v>
      </c>
      <c r="F63" s="2">
        <v>326.26</v>
      </c>
      <c r="G63" s="3">
        <f t="shared" si="1"/>
        <v>0.25946859903381642</v>
      </c>
      <c r="H63" s="7"/>
      <c r="I63" s="7">
        <f t="shared" si="2"/>
        <v>0.2257456296639693</v>
      </c>
      <c r="K63" s="2">
        <f t="shared" si="4"/>
        <v>48.7382900966184</v>
      </c>
      <c r="L63" s="1"/>
      <c r="M63" s="2"/>
    </row>
    <row r="64" spans="1:13" x14ac:dyDescent="0.3">
      <c r="A64" s="1">
        <v>43816</v>
      </c>
      <c r="B64" s="1">
        <v>43849</v>
      </c>
      <c r="C64">
        <v>300.99900000000002</v>
      </c>
      <c r="D64">
        <f t="shared" si="0"/>
        <v>2051.9989999999998</v>
      </c>
      <c r="E64">
        <v>1751</v>
      </c>
      <c r="F64" s="2">
        <v>459.42</v>
      </c>
      <c r="G64" s="3">
        <f t="shared" si="1"/>
        <v>0.26009137635636781</v>
      </c>
      <c r="H64" s="7"/>
      <c r="I64" s="7">
        <f t="shared" si="2"/>
        <v>0.22388899799658774</v>
      </c>
      <c r="K64" s="2">
        <f t="shared" si="4"/>
        <v>74.287244191890352</v>
      </c>
      <c r="L64" s="1"/>
      <c r="M64" s="2"/>
    </row>
    <row r="65" spans="1:13" x14ac:dyDescent="0.3">
      <c r="A65" s="1">
        <v>43850</v>
      </c>
      <c r="B65" s="1">
        <v>43878</v>
      </c>
      <c r="C65">
        <v>400.29</v>
      </c>
      <c r="D65">
        <f t="shared" si="0"/>
        <v>1847.29</v>
      </c>
      <c r="E65">
        <v>1447</v>
      </c>
      <c r="F65" s="2">
        <v>382.05</v>
      </c>
      <c r="G65" s="3">
        <f t="shared" si="1"/>
        <v>0.26126468555632343</v>
      </c>
      <c r="H65" s="7"/>
      <c r="I65" s="7">
        <f t="shared" si="2"/>
        <v>0.20681647169637687</v>
      </c>
      <c r="K65" s="2">
        <f t="shared" si="4"/>
        <v>100.58164098134067</v>
      </c>
      <c r="L65" s="1"/>
      <c r="M65" s="2"/>
    </row>
    <row r="66" spans="1:13" x14ac:dyDescent="0.3">
      <c r="A66" s="1">
        <v>43879</v>
      </c>
      <c r="B66" s="1">
        <v>43907</v>
      </c>
      <c r="C66">
        <v>755.51</v>
      </c>
      <c r="D66">
        <f t="shared" si="0"/>
        <v>1404.51</v>
      </c>
      <c r="E66">
        <v>649</v>
      </c>
      <c r="F66" s="2">
        <v>177.74</v>
      </c>
      <c r="G66" s="3">
        <f t="shared" si="1"/>
        <v>0.26770416024653315</v>
      </c>
      <c r="H66" s="7"/>
      <c r="I66" s="7">
        <f t="shared" si="2"/>
        <v>0.12654947276986281</v>
      </c>
      <c r="K66" s="2">
        <f t="shared" si="4"/>
        <v>198.25317010785827</v>
      </c>
      <c r="L66" s="1"/>
      <c r="M66" s="2"/>
    </row>
    <row r="67" spans="1:13" x14ac:dyDescent="0.3">
      <c r="A67" s="1">
        <v>43908</v>
      </c>
      <c r="B67" s="1">
        <v>43940</v>
      </c>
      <c r="C67">
        <v>878.54</v>
      </c>
      <c r="D67">
        <f t="shared" si="0"/>
        <v>1295.54</v>
      </c>
      <c r="E67">
        <v>417</v>
      </c>
      <c r="F67" s="2">
        <v>117.67</v>
      </c>
      <c r="G67" s="3">
        <f t="shared" si="1"/>
        <v>0.27258992805755394</v>
      </c>
      <c r="H67" s="7"/>
      <c r="I67" s="7">
        <f t="shared" si="2"/>
        <v>9.0826991061642257E-2</v>
      </c>
      <c r="K67" s="2">
        <f t="shared" si="4"/>
        <v>235.4811553956834</v>
      </c>
      <c r="L67" s="1"/>
      <c r="M67" s="2"/>
    </row>
    <row r="68" spans="1:13" x14ac:dyDescent="0.3">
      <c r="A68" s="1">
        <v>43941</v>
      </c>
      <c r="B68" s="1">
        <v>43968</v>
      </c>
      <c r="C68">
        <v>928.24</v>
      </c>
      <c r="D68">
        <f t="shared" si="0"/>
        <v>780.24</v>
      </c>
      <c r="E68">
        <v>-148</v>
      </c>
      <c r="F68" s="2">
        <v>-25.64</v>
      </c>
      <c r="G68" s="3">
        <f t="shared" si="1"/>
        <v>0.20027027027027028</v>
      </c>
      <c r="H68" s="7"/>
      <c r="I68" s="7">
        <f t="shared" si="2"/>
        <v>-3.2861683584538094E-2</v>
      </c>
      <c r="K68" s="2">
        <f t="shared" si="4"/>
        <v>181.89887567567567</v>
      </c>
      <c r="L68" s="1"/>
      <c r="M68" s="2"/>
    </row>
    <row r="69" spans="1:13" x14ac:dyDescent="0.3">
      <c r="A69" s="1">
        <v>43969</v>
      </c>
      <c r="B69" s="1">
        <v>43998</v>
      </c>
      <c r="C69">
        <v>1147.83</v>
      </c>
      <c r="D69">
        <f t="shared" si="0"/>
        <v>380.82999999999993</v>
      </c>
      <c r="E69">
        <v>-767</v>
      </c>
      <c r="F69" s="2">
        <v>-149.57</v>
      </c>
      <c r="G69" s="3">
        <f t="shared" si="1"/>
        <v>0.20022164276401563</v>
      </c>
      <c r="H69" s="7"/>
      <c r="I69" s="7">
        <f t="shared" si="2"/>
        <v>-0.39274742010871</v>
      </c>
      <c r="K69" s="2">
        <f t="shared" si="4"/>
        <v>225.82040821382006</v>
      </c>
      <c r="L69" s="1"/>
      <c r="M69" s="2"/>
    </row>
    <row r="70" spans="1:13" x14ac:dyDescent="0.3">
      <c r="A70" s="1">
        <v>43999</v>
      </c>
      <c r="B70" s="1">
        <v>44031</v>
      </c>
      <c r="C70">
        <v>1168.3599999999999</v>
      </c>
      <c r="D70">
        <f t="shared" si="0"/>
        <v>461.3599999999999</v>
      </c>
      <c r="E70">
        <v>-707</v>
      </c>
      <c r="F70" s="2">
        <v>-137.35</v>
      </c>
      <c r="G70" s="3">
        <f t="shared" si="1"/>
        <v>0.19992927864214993</v>
      </c>
      <c r="H70" s="7"/>
      <c r="I70" s="7">
        <f t="shared" si="2"/>
        <v>-0.29770677995491596</v>
      </c>
      <c r="K70" s="2">
        <f t="shared" si="4"/>
        <v>229.58937199434226</v>
      </c>
      <c r="L70" s="1"/>
      <c r="M70" s="2"/>
    </row>
    <row r="71" spans="1:13" x14ac:dyDescent="0.3">
      <c r="A71" s="1">
        <v>44032</v>
      </c>
      <c r="B71" s="1">
        <v>44061</v>
      </c>
      <c r="C71">
        <v>971.62</v>
      </c>
      <c r="D71">
        <f t="shared" si="0"/>
        <v>356.62</v>
      </c>
      <c r="E71">
        <v>-615</v>
      </c>
      <c r="F71" s="2">
        <v>-118.62</v>
      </c>
      <c r="G71" s="3">
        <f t="shared" si="1"/>
        <v>0.19938211382113821</v>
      </c>
      <c r="H71" s="7"/>
      <c r="I71" s="7">
        <f t="shared" si="2"/>
        <v>-0.3326229600134597</v>
      </c>
      <c r="K71" s="2">
        <f t="shared" si="4"/>
        <v>189.72364943089431</v>
      </c>
      <c r="L71" s="1"/>
      <c r="M71" s="2"/>
    </row>
    <row r="72" spans="1:13" x14ac:dyDescent="0.3">
      <c r="A72" s="1">
        <v>44062</v>
      </c>
      <c r="B72" s="1">
        <v>44090</v>
      </c>
      <c r="C72">
        <v>881.62</v>
      </c>
      <c r="D72">
        <f t="shared" si="0"/>
        <v>404.62</v>
      </c>
      <c r="E72">
        <v>-477</v>
      </c>
      <c r="F72" s="2">
        <v>-90.52</v>
      </c>
      <c r="G72" s="3">
        <f t="shared" si="1"/>
        <v>0.1981551362683438</v>
      </c>
      <c r="H72" s="7"/>
      <c r="I72" s="7">
        <f t="shared" si="2"/>
        <v>-0.22371607928426671</v>
      </c>
      <c r="K72" s="2">
        <f t="shared" si="4"/>
        <v>170.69753123689728</v>
      </c>
      <c r="L72" s="1"/>
      <c r="M72" s="2"/>
    </row>
    <row r="73" spans="1:13" x14ac:dyDescent="0.3">
      <c r="A73" s="1">
        <v>44091</v>
      </c>
      <c r="B73" s="1">
        <v>44119</v>
      </c>
      <c r="C73">
        <v>705.58</v>
      </c>
      <c r="D73">
        <f t="shared" si="0"/>
        <v>404.58000000000004</v>
      </c>
      <c r="E73">
        <v>-301</v>
      </c>
      <c r="F73" s="2">
        <v>-54.51</v>
      </c>
      <c r="G73" s="3">
        <f t="shared" si="1"/>
        <v>0.19438538205980066</v>
      </c>
      <c r="H73" s="7"/>
      <c r="I73" s="7">
        <f t="shared" si="2"/>
        <v>-0.13473231499332639</v>
      </c>
      <c r="K73" s="2">
        <f t="shared" si="4"/>
        <v>133.15443787375415</v>
      </c>
      <c r="L73" s="1"/>
      <c r="M73" s="2"/>
    </row>
    <row r="74" spans="1:13" x14ac:dyDescent="0.3">
      <c r="A74" s="1">
        <v>44120</v>
      </c>
      <c r="B74" s="1">
        <v>44151</v>
      </c>
      <c r="C74">
        <v>425.685</v>
      </c>
      <c r="D74">
        <f t="shared" si="0"/>
        <v>786.68499999999995</v>
      </c>
      <c r="E74">
        <v>361</v>
      </c>
      <c r="F74" s="2">
        <v>91.18</v>
      </c>
      <c r="G74" s="3">
        <f t="shared" si="1"/>
        <v>0.24149584487534628</v>
      </c>
      <c r="H74" s="7"/>
      <c r="I74" s="7">
        <f t="shared" si="2"/>
        <v>0.11590407850664498</v>
      </c>
      <c r="K74" s="2">
        <f t="shared" si="4"/>
        <v>98.801158725761766</v>
      </c>
      <c r="L74" s="1"/>
      <c r="M74" s="2"/>
    </row>
    <row r="75" spans="1:13" x14ac:dyDescent="0.3">
      <c r="A75" s="1">
        <v>44152</v>
      </c>
      <c r="B75" s="1">
        <v>44185</v>
      </c>
      <c r="C75">
        <v>306.71600000000001</v>
      </c>
      <c r="D75">
        <f t="shared" si="0"/>
        <v>1761.7159999999999</v>
      </c>
      <c r="E75">
        <v>1455</v>
      </c>
      <c r="F75" s="2">
        <v>364.43</v>
      </c>
      <c r="G75" s="3">
        <f t="shared" si="1"/>
        <v>0.24771821305841926</v>
      </c>
      <c r="H75" s="7"/>
      <c r="I75" s="7">
        <f t="shared" si="2"/>
        <v>0.2068608107095582</v>
      </c>
      <c r="K75" s="2">
        <f t="shared" si="4"/>
        <v>71.979139436426124</v>
      </c>
      <c r="L75" s="1"/>
      <c r="M75" s="2"/>
    </row>
    <row r="76" spans="1:13" x14ac:dyDescent="0.3">
      <c r="A76" s="1">
        <v>44186</v>
      </c>
      <c r="B76" s="1">
        <v>44215</v>
      </c>
      <c r="C76">
        <v>297.47000000000003</v>
      </c>
      <c r="D76">
        <f t="shared" si="0"/>
        <v>1768.47</v>
      </c>
      <c r="E76">
        <v>1471</v>
      </c>
      <c r="F76" s="2">
        <v>374.98</v>
      </c>
      <c r="G76" s="3">
        <f t="shared" si="1"/>
        <v>0.25219578518014957</v>
      </c>
      <c r="H76" s="7"/>
      <c r="I76" s="7">
        <f t="shared" si="2"/>
        <v>0.21203639304031169</v>
      </c>
      <c r="K76" s="2">
        <f t="shared" si="4"/>
        <v>71.020680217539095</v>
      </c>
      <c r="L76" s="1"/>
      <c r="M76" s="2"/>
    </row>
    <row r="77" spans="1:13" x14ac:dyDescent="0.3">
      <c r="A77" s="1">
        <v>44216</v>
      </c>
      <c r="B77" s="1">
        <v>44244</v>
      </c>
      <c r="C77">
        <v>337.67500000000001</v>
      </c>
      <c r="D77">
        <f t="shared" si="0"/>
        <v>2142.6750000000002</v>
      </c>
      <c r="E77">
        <v>1805</v>
      </c>
      <c r="F77" s="2">
        <v>462.69</v>
      </c>
      <c r="G77" s="3">
        <f t="shared" si="1"/>
        <v>0.25412188365650967</v>
      </c>
      <c r="H77" s="7"/>
      <c r="I77" s="7">
        <f t="shared" si="2"/>
        <v>0.21594035493016905</v>
      </c>
      <c r="K77" s="2">
        <f t="shared" si="4"/>
        <v>81.810607063711899</v>
      </c>
      <c r="L77" s="1"/>
      <c r="M77" s="2"/>
    </row>
    <row r="78" spans="1:13" x14ac:dyDescent="0.3">
      <c r="A78" s="1">
        <v>44245</v>
      </c>
      <c r="B78" s="1">
        <v>44273</v>
      </c>
      <c r="C78">
        <v>778.23500000000001</v>
      </c>
      <c r="D78">
        <f t="shared" si="0"/>
        <v>1747.2350000000001</v>
      </c>
      <c r="E78">
        <v>969</v>
      </c>
      <c r="F78" s="2">
        <v>259.33999999999997</v>
      </c>
      <c r="G78" s="3">
        <f t="shared" si="1"/>
        <v>0.26350877192982453</v>
      </c>
      <c r="H78" s="7"/>
      <c r="I78" s="7">
        <f t="shared" si="2"/>
        <v>0.14842880322337862</v>
      </c>
      <c r="K78" s="2">
        <f t="shared" si="4"/>
        <v>201.07174912280703</v>
      </c>
      <c r="L78" s="1"/>
      <c r="M78" s="2"/>
    </row>
    <row r="79" spans="1:13" x14ac:dyDescent="0.3">
      <c r="A79" s="1">
        <v>44274</v>
      </c>
      <c r="B79" s="1">
        <v>44305</v>
      </c>
      <c r="C79">
        <v>986.65</v>
      </c>
      <c r="D79">
        <f t="shared" si="0"/>
        <v>892.65</v>
      </c>
      <c r="E79">
        <v>-94</v>
      </c>
      <c r="F79" s="2">
        <v>-15.94</v>
      </c>
      <c r="G79" s="3">
        <f t="shared" si="1"/>
        <v>0.21212765957446805</v>
      </c>
      <c r="H79" s="7"/>
      <c r="I79" s="7">
        <f t="shared" si="2"/>
        <v>-1.785694281073209E-2</v>
      </c>
      <c r="K79" s="2">
        <f t="shared" si="4"/>
        <v>205.2957553191489</v>
      </c>
      <c r="L79" s="1"/>
      <c r="M79" s="2"/>
    </row>
    <row r="80" spans="1:13" x14ac:dyDescent="0.3">
      <c r="A80" s="1">
        <v>44306</v>
      </c>
      <c r="B80" s="1">
        <v>44333</v>
      </c>
      <c r="C80">
        <v>947.09</v>
      </c>
      <c r="D80">
        <f t="shared" si="0"/>
        <v>507.09000000000003</v>
      </c>
      <c r="E80">
        <v>-440</v>
      </c>
      <c r="F80" s="2">
        <v>-91.65</v>
      </c>
      <c r="G80" s="3">
        <f t="shared" si="1"/>
        <v>0.21738636363636366</v>
      </c>
      <c r="H80" s="7"/>
      <c r="I80" s="7">
        <f t="shared" si="2"/>
        <v>-0.1807371472519671</v>
      </c>
      <c r="K80" s="2">
        <f t="shared" si="4"/>
        <v>201.88445113636365</v>
      </c>
      <c r="L80" s="1"/>
      <c r="M80" s="2"/>
    </row>
    <row r="81" spans="1:13" x14ac:dyDescent="0.3">
      <c r="A81" s="1">
        <v>44334</v>
      </c>
      <c r="B81" s="1">
        <v>44364</v>
      </c>
      <c r="C81">
        <v>1084.51</v>
      </c>
      <c r="D81">
        <f t="shared" si="0"/>
        <v>428.51</v>
      </c>
      <c r="E81">
        <v>-656</v>
      </c>
      <c r="F81" s="2">
        <v>-133.68</v>
      </c>
      <c r="G81" s="3">
        <f t="shared" si="1"/>
        <v>0.20987804878048782</v>
      </c>
      <c r="H81" s="7"/>
      <c r="I81" s="7">
        <f t="shared" si="2"/>
        <v>-0.31196471494247513</v>
      </c>
      <c r="K81" s="2">
        <f t="shared" si="4"/>
        <v>223.61484268292688</v>
      </c>
      <c r="L81" s="1"/>
      <c r="M81" s="2"/>
    </row>
    <row r="82" spans="1:13" x14ac:dyDescent="0.3">
      <c r="A82" s="1">
        <v>44365</v>
      </c>
      <c r="B82" s="1">
        <v>44396</v>
      </c>
      <c r="C82">
        <v>874.61</v>
      </c>
      <c r="D82">
        <f t="shared" si="0"/>
        <v>584.61</v>
      </c>
      <c r="E82">
        <v>-290</v>
      </c>
      <c r="F82" s="2">
        <v>-55.41</v>
      </c>
      <c r="G82" s="3">
        <f t="shared" si="1"/>
        <v>0.20486206896551723</v>
      </c>
      <c r="H82" s="7"/>
      <c r="I82" s="7">
        <f t="shared" si="2"/>
        <v>-9.4781136142043407E-2</v>
      </c>
      <c r="K82" s="2">
        <f t="shared" si="4"/>
        <v>175.17441413793102</v>
      </c>
      <c r="L82" s="1"/>
      <c r="M82" s="2"/>
    </row>
    <row r="83" spans="1:13" x14ac:dyDescent="0.3">
      <c r="A83" s="1">
        <v>44397</v>
      </c>
      <c r="B83" s="1">
        <v>44426</v>
      </c>
      <c r="C83">
        <v>962.8</v>
      </c>
      <c r="D83">
        <f t="shared" si="0"/>
        <v>527.79999999999995</v>
      </c>
      <c r="E83">
        <v>-435</v>
      </c>
      <c r="F83" s="2">
        <v>-86.41</v>
      </c>
      <c r="G83" s="3">
        <f t="shared" si="1"/>
        <v>0.20783908045977012</v>
      </c>
      <c r="H83" s="7"/>
      <c r="I83" s="7">
        <f t="shared" si="2"/>
        <v>-0.16371731716559304</v>
      </c>
      <c r="K83" s="2">
        <f t="shared" si="4"/>
        <v>196.10746666666668</v>
      </c>
      <c r="L83" s="1"/>
      <c r="M83" s="2"/>
    </row>
    <row r="84" spans="1:13" x14ac:dyDescent="0.3">
      <c r="A84" s="1">
        <v>44427</v>
      </c>
      <c r="B84" s="1">
        <v>44458</v>
      </c>
      <c r="C84">
        <v>811.9</v>
      </c>
      <c r="D84">
        <f t="shared" si="0"/>
        <v>503.9</v>
      </c>
      <c r="E84">
        <v>-308</v>
      </c>
      <c r="F84" s="2">
        <v>-59.25</v>
      </c>
      <c r="G84" s="3">
        <f t="shared" si="1"/>
        <v>0.20535714285714285</v>
      </c>
      <c r="H84" s="7"/>
      <c r="I84" s="7">
        <f t="shared" si="2"/>
        <v>-0.1175828537408216</v>
      </c>
      <c r="K84" s="2">
        <f t="shared" si="4"/>
        <v>162.72946428571427</v>
      </c>
      <c r="L84" s="1"/>
      <c r="M84" s="2"/>
    </row>
    <row r="85" spans="1:13" x14ac:dyDescent="0.3">
      <c r="A85" s="1">
        <v>44459</v>
      </c>
      <c r="B85" s="1">
        <v>44486</v>
      </c>
      <c r="C85">
        <v>542.79999999999995</v>
      </c>
      <c r="D85">
        <f t="shared" si="0"/>
        <v>356.79999999999995</v>
      </c>
      <c r="E85">
        <v>-186</v>
      </c>
      <c r="F85" s="2">
        <v>-33.17</v>
      </c>
      <c r="G85" s="3">
        <f t="shared" si="1"/>
        <v>0.19983870967741937</v>
      </c>
      <c r="H85" s="7"/>
      <c r="I85" s="7">
        <f t="shared" si="2"/>
        <v>-9.2965246636771318E-2</v>
      </c>
      <c r="K85" s="2">
        <f t="shared" si="4"/>
        <v>104.47245161290323</v>
      </c>
      <c r="L85" s="1"/>
      <c r="M85" s="2"/>
    </row>
    <row r="86" spans="1:13" x14ac:dyDescent="0.3">
      <c r="A86" s="1">
        <v>44487</v>
      </c>
      <c r="B86" s="1">
        <v>44518</v>
      </c>
      <c r="C86">
        <v>511.82</v>
      </c>
      <c r="D86">
        <f t="shared" si="0"/>
        <v>311.82</v>
      </c>
      <c r="E86">
        <v>-200</v>
      </c>
      <c r="F86" s="2">
        <v>-42.29</v>
      </c>
      <c r="G86" s="3">
        <f t="shared" si="1"/>
        <v>0.23144999999999999</v>
      </c>
      <c r="H86" s="7"/>
      <c r="I86" s="7">
        <f t="shared" si="2"/>
        <v>-0.13562311590019882</v>
      </c>
      <c r="K86" s="2">
        <f t="shared" si="4"/>
        <v>114.46073899999999</v>
      </c>
      <c r="L86" s="1"/>
      <c r="M86" s="2"/>
    </row>
    <row r="87" spans="1:13" x14ac:dyDescent="0.3">
      <c r="A87" s="1">
        <v>44519</v>
      </c>
      <c r="B87" s="1">
        <v>44545</v>
      </c>
      <c r="C87">
        <v>272.73</v>
      </c>
      <c r="D87">
        <f t="shared" si="0"/>
        <v>2029.73</v>
      </c>
      <c r="E87">
        <v>1757</v>
      </c>
      <c r="F87" s="2">
        <v>510.65</v>
      </c>
      <c r="G87" s="3">
        <f t="shared" si="1"/>
        <v>0.28836084234490605</v>
      </c>
      <c r="H87" s="7"/>
      <c r="I87" s="7">
        <f t="shared" si="2"/>
        <v>0.25158518620703246</v>
      </c>
      <c r="K87" s="2">
        <f t="shared" si="4"/>
        <v>74.64465253272617</v>
      </c>
      <c r="L87" s="1"/>
      <c r="M87" s="2"/>
    </row>
    <row r="88" spans="1:13" x14ac:dyDescent="0.3">
      <c r="A88" s="1">
        <v>44546</v>
      </c>
      <c r="B88" s="1">
        <v>44578</v>
      </c>
      <c r="C88">
        <v>262.92399999999998</v>
      </c>
      <c r="D88">
        <f t="shared" si="0"/>
        <v>2142.924</v>
      </c>
      <c r="E88">
        <v>1880</v>
      </c>
      <c r="F88" s="2">
        <v>546.77</v>
      </c>
      <c r="G88" s="3">
        <f t="shared" si="1"/>
        <v>0.28870744680851063</v>
      </c>
      <c r="H88" s="7"/>
      <c r="I88" s="7">
        <f t="shared" si="2"/>
        <v>0.25515137261050785</v>
      </c>
      <c r="K88" s="2">
        <f t="shared" si="4"/>
        <v>71.908116744680896</v>
      </c>
      <c r="L88" s="1"/>
      <c r="M88" s="2"/>
    </row>
    <row r="89" spans="1:13" x14ac:dyDescent="0.3">
      <c r="A89" s="1">
        <v>44579</v>
      </c>
      <c r="B89" s="1">
        <v>44606</v>
      </c>
      <c r="C89">
        <v>340.27300000000002</v>
      </c>
      <c r="D89">
        <f t="shared" si="0"/>
        <v>2154.2730000000001</v>
      </c>
      <c r="E89">
        <v>1814</v>
      </c>
      <c r="F89" s="2">
        <v>528.46</v>
      </c>
      <c r="G89" s="3">
        <f t="shared" si="1"/>
        <v>0.28911797133406836</v>
      </c>
      <c r="H89" s="7"/>
      <c r="I89" s="7">
        <f t="shared" si="2"/>
        <v>0.24530781381932559</v>
      </c>
      <c r="K89" s="2">
        <f t="shared" si="4"/>
        <v>94.37903945975745</v>
      </c>
      <c r="L89" s="1"/>
      <c r="M89" s="2"/>
    </row>
    <row r="90" spans="1:13" x14ac:dyDescent="0.3">
      <c r="A90" s="1">
        <v>44607</v>
      </c>
      <c r="B90" s="1">
        <v>44637</v>
      </c>
      <c r="C90">
        <v>677.08100000000002</v>
      </c>
      <c r="D90">
        <f t="shared" si="0"/>
        <v>1828.0810000000001</v>
      </c>
      <c r="E90">
        <v>1151</v>
      </c>
      <c r="F90" s="2">
        <v>334.59</v>
      </c>
      <c r="G90" s="3">
        <f t="shared" si="1"/>
        <v>0.28721980886185922</v>
      </c>
      <c r="H90" s="7"/>
      <c r="I90" s="7">
        <f t="shared" si="2"/>
        <v>0.18302799493020275</v>
      </c>
      <c r="K90" s="2">
        <f t="shared" si="4"/>
        <v>190.47107540399651</v>
      </c>
      <c r="L90" s="1"/>
      <c r="M90" s="2"/>
    </row>
    <row r="91" spans="1:13" x14ac:dyDescent="0.3">
      <c r="A91" s="1">
        <v>44638</v>
      </c>
      <c r="B91" s="1">
        <v>44670</v>
      </c>
      <c r="C91">
        <v>964.18</v>
      </c>
      <c r="D91">
        <f t="shared" si="0"/>
        <v>1190.1799999999998</v>
      </c>
      <c r="E91">
        <v>226</v>
      </c>
      <c r="F91" s="2">
        <v>70.59</v>
      </c>
      <c r="G91" s="3">
        <f t="shared" si="1"/>
        <v>0.29464601769911508</v>
      </c>
      <c r="H91" s="7"/>
      <c r="I91" s="7">
        <f t="shared" si="2"/>
        <v>5.931035641667648E-2</v>
      </c>
      <c r="K91" s="2">
        <f t="shared" si="4"/>
        <v>280.09179734513276</v>
      </c>
      <c r="L91" s="1"/>
      <c r="M91" s="2"/>
    </row>
    <row r="92" spans="1:13" x14ac:dyDescent="0.3">
      <c r="A92" s="1">
        <v>44671</v>
      </c>
      <c r="B92" s="1">
        <v>44698</v>
      </c>
      <c r="C92">
        <v>991.99</v>
      </c>
      <c r="D92">
        <f t="shared" si="0"/>
        <v>481.99</v>
      </c>
      <c r="E92">
        <v>-510</v>
      </c>
      <c r="F92" s="2">
        <v>-115.68</v>
      </c>
      <c r="G92" s="3">
        <f t="shared" si="1"/>
        <v>0.23466666666666669</v>
      </c>
      <c r="H92" s="7"/>
      <c r="I92" s="7">
        <f t="shared" si="2"/>
        <v>-0.24000497935641818</v>
      </c>
      <c r="K92" s="2">
        <f t="shared" si="4"/>
        <v>228.78698666666668</v>
      </c>
      <c r="L92" s="1"/>
      <c r="M92" s="2"/>
    </row>
    <row r="93" spans="1:13" x14ac:dyDescent="0.3">
      <c r="A93" s="1">
        <v>44699</v>
      </c>
      <c r="B93" s="1">
        <v>44728</v>
      </c>
      <c r="C93">
        <v>1095.73</v>
      </c>
      <c r="D93">
        <f t="shared" si="0"/>
        <v>512.73</v>
      </c>
      <c r="E93">
        <v>-583</v>
      </c>
      <c r="F93" s="2">
        <v>-126.44</v>
      </c>
      <c r="G93" s="3">
        <f t="shared" si="1"/>
        <v>0.2237392795883362</v>
      </c>
      <c r="H93" s="7"/>
      <c r="I93" s="7">
        <f t="shared" si="2"/>
        <v>-0.24660152516919234</v>
      </c>
      <c r="K93" s="2">
        <f t="shared" si="4"/>
        <v>241.1578408233276</v>
      </c>
      <c r="L93" s="1"/>
      <c r="M93" s="2"/>
    </row>
    <row r="94" spans="1:13" x14ac:dyDescent="0.3">
      <c r="A94" s="1">
        <v>44729</v>
      </c>
      <c r="B94" s="1">
        <v>44760</v>
      </c>
      <c r="C94">
        <v>1169.3699999999999</v>
      </c>
      <c r="D94">
        <f t="shared" si="0"/>
        <v>507.36999999999989</v>
      </c>
      <c r="E94">
        <v>-662</v>
      </c>
      <c r="F94" s="2">
        <v>-144.47999999999999</v>
      </c>
      <c r="G94" s="3">
        <f t="shared" si="1"/>
        <v>0.22429003021148033</v>
      </c>
      <c r="H94" s="7"/>
      <c r="I94" s="7">
        <f t="shared" si="2"/>
        <v>-0.28476259928651676</v>
      </c>
      <c r="K94" s="2">
        <f t="shared" si="4"/>
        <v>258.27803262839876</v>
      </c>
      <c r="L94" s="1"/>
      <c r="M94" s="2"/>
    </row>
    <row r="95" spans="1:13" x14ac:dyDescent="0.3">
      <c r="A95" s="1">
        <v>44761</v>
      </c>
      <c r="B95" s="1">
        <v>44790</v>
      </c>
      <c r="C95">
        <v>1090.5</v>
      </c>
      <c r="D95">
        <f t="shared" si="0"/>
        <v>453.5</v>
      </c>
      <c r="E95">
        <v>-637</v>
      </c>
      <c r="F95" s="2">
        <v>-138.76</v>
      </c>
      <c r="G95" s="3">
        <f t="shared" si="1"/>
        <v>0.22411302982731554</v>
      </c>
      <c r="H95" s="7"/>
      <c r="I95" s="7">
        <f t="shared" si="2"/>
        <v>-0.30597574421168688</v>
      </c>
      <c r="K95" s="2">
        <f t="shared" si="4"/>
        <v>240.39525902668763</v>
      </c>
      <c r="L95" s="1"/>
      <c r="M95" s="2"/>
    </row>
    <row r="96" spans="1:13" x14ac:dyDescent="0.3">
      <c r="A96" s="1">
        <v>44791</v>
      </c>
      <c r="B96" s="1">
        <v>44822</v>
      </c>
      <c r="C96">
        <v>930.19</v>
      </c>
      <c r="D96">
        <f t="shared" si="0"/>
        <v>525.19000000000005</v>
      </c>
      <c r="E96">
        <v>-405</v>
      </c>
      <c r="F96" s="2">
        <v>-85.81</v>
      </c>
      <c r="G96" s="3">
        <f t="shared" si="1"/>
        <v>0.22175308641975308</v>
      </c>
      <c r="H96" s="7"/>
      <c r="I96" s="7">
        <f t="shared" si="2"/>
        <v>-0.16338848797578018</v>
      </c>
      <c r="K96" s="2">
        <f t="shared" si="4"/>
        <v>202.27250345679013</v>
      </c>
      <c r="L96" s="1"/>
      <c r="M96" s="2"/>
    </row>
    <row r="97" spans="1:13" x14ac:dyDescent="0.3">
      <c r="A97" s="1">
        <v>44823</v>
      </c>
      <c r="B97" s="1">
        <v>44851</v>
      </c>
      <c r="C97">
        <v>601.63</v>
      </c>
      <c r="D97">
        <f t="shared" si="0"/>
        <v>450.63</v>
      </c>
      <c r="E97">
        <v>-151</v>
      </c>
      <c r="F97" s="2">
        <v>-28.1</v>
      </c>
      <c r="G97" s="3">
        <f t="shared" si="1"/>
        <v>0.21258278145695364</v>
      </c>
      <c r="H97" s="7"/>
      <c r="I97" s="7">
        <f t="shared" si="2"/>
        <v>-6.2357144442225336E-2</v>
      </c>
      <c r="K97" s="2">
        <f t="shared" si="4"/>
        <v>123.89617880794702</v>
      </c>
      <c r="L97" s="1"/>
      <c r="M97" s="2"/>
    </row>
    <row r="98" spans="1:13" x14ac:dyDescent="0.3">
      <c r="A98" s="1">
        <v>44852</v>
      </c>
      <c r="B98" s="1">
        <v>44881</v>
      </c>
      <c r="C98">
        <v>497.06</v>
      </c>
      <c r="D98">
        <f t="shared" si="0"/>
        <v>643.05999999999995</v>
      </c>
      <c r="E98">
        <v>146</v>
      </c>
      <c r="F98" s="2">
        <v>62.39</v>
      </c>
      <c r="G98" s="3">
        <f t="shared" si="1"/>
        <v>0.39993150684931505</v>
      </c>
      <c r="H98" s="7"/>
      <c r="I98" s="7">
        <f t="shared" si="2"/>
        <v>9.7020495754672975E-2</v>
      </c>
      <c r="K98" s="2">
        <f t="shared" si="4"/>
        <v>194.78995479452053</v>
      </c>
      <c r="L98" s="1"/>
      <c r="M98" s="2"/>
    </row>
    <row r="99" spans="1:13" x14ac:dyDescent="0.3">
      <c r="A99" s="1">
        <v>44882</v>
      </c>
      <c r="B99" s="1">
        <v>44914</v>
      </c>
      <c r="C99">
        <v>349.05</v>
      </c>
      <c r="D99">
        <f t="shared" si="0"/>
        <v>1742.05</v>
      </c>
      <c r="E99">
        <v>1393</v>
      </c>
      <c r="F99" s="2">
        <v>670.14</v>
      </c>
      <c r="G99" s="3">
        <f t="shared" si="1"/>
        <v>0.47820531227566404</v>
      </c>
      <c r="H99" s="7"/>
      <c r="I99" s="7">
        <f t="shared" si="2"/>
        <v>0.38468471054217734</v>
      </c>
      <c r="K99" s="2">
        <f t="shared" si="4"/>
        <v>162.91756424982049</v>
      </c>
      <c r="L99" s="1"/>
      <c r="M99" s="2"/>
    </row>
    <row r="100" spans="1:13" x14ac:dyDescent="0.3">
      <c r="A100" s="1">
        <v>44915</v>
      </c>
      <c r="B100" s="1">
        <v>44943</v>
      </c>
      <c r="C100">
        <v>249.36500000000001</v>
      </c>
      <c r="D100">
        <f t="shared" si="0"/>
        <v>1737.365</v>
      </c>
      <c r="E100">
        <v>1488</v>
      </c>
      <c r="F100" s="2">
        <v>715.63</v>
      </c>
      <c r="G100" s="3">
        <f t="shared" si="1"/>
        <v>0.47824596774193551</v>
      </c>
      <c r="H100" s="7"/>
      <c r="I100" s="7">
        <f t="shared" si="2"/>
        <v>0.41190538545440941</v>
      </c>
      <c r="K100" s="2">
        <f t="shared" si="4"/>
        <v>115.25780574596777</v>
      </c>
      <c r="L100" s="1"/>
      <c r="M100" s="2"/>
    </row>
    <row r="101" spans="1:13" x14ac:dyDescent="0.3">
      <c r="A101" s="1">
        <v>44944</v>
      </c>
      <c r="B101" s="1">
        <v>44973</v>
      </c>
      <c r="C101">
        <v>433.57600000000002</v>
      </c>
      <c r="D101">
        <f t="shared" si="0"/>
        <v>1534.576</v>
      </c>
      <c r="E101">
        <v>1101</v>
      </c>
      <c r="F101" s="2">
        <v>531.34</v>
      </c>
      <c r="G101" s="3">
        <f t="shared" si="1"/>
        <v>0.47896457765667577</v>
      </c>
      <c r="H101" s="7"/>
      <c r="I101" s="7">
        <f t="shared" si="2"/>
        <v>0.34624547757817142</v>
      </c>
      <c r="K101" s="2">
        <f t="shared" si="4"/>
        <v>203.66754572207088</v>
      </c>
      <c r="L101" s="1"/>
      <c r="M101" s="2"/>
    </row>
    <row r="102" spans="1:13" x14ac:dyDescent="0.3">
      <c r="A102" s="1">
        <v>44974</v>
      </c>
      <c r="B102" s="1">
        <v>45005</v>
      </c>
      <c r="C102">
        <v>624.11</v>
      </c>
      <c r="D102">
        <f t="shared" si="0"/>
        <v>1546.1100000000001</v>
      </c>
      <c r="E102">
        <v>922</v>
      </c>
      <c r="F102" s="2">
        <v>450.35</v>
      </c>
      <c r="G102" s="3">
        <f>(F102-7)/E102</f>
        <v>0.48085683297180049</v>
      </c>
      <c r="H102" s="7"/>
      <c r="I102" s="7">
        <f t="shared" si="2"/>
        <v>0.29127940444082245</v>
      </c>
      <c r="K102" s="2">
        <f t="shared" si="4"/>
        <v>293.10755802603046</v>
      </c>
      <c r="L102" s="1"/>
      <c r="M102" s="2"/>
    </row>
    <row r="103" spans="1:13" x14ac:dyDescent="0.3">
      <c r="A103" s="1">
        <v>45006</v>
      </c>
      <c r="B103" s="1">
        <v>45034</v>
      </c>
      <c r="C103">
        <v>892.06</v>
      </c>
      <c r="D103">
        <f t="shared" si="0"/>
        <v>616.05999999999995</v>
      </c>
      <c r="E103">
        <v>-276</v>
      </c>
      <c r="F103" s="2">
        <v>-119.34</v>
      </c>
      <c r="G103" s="3">
        <f t="shared" ref="G103:G122" si="5">(F103-7)/E103</f>
        <v>0.45775362318840579</v>
      </c>
      <c r="H103" s="7"/>
      <c r="I103" s="7">
        <f t="shared" si="2"/>
        <v>-0.19371489789955526</v>
      </c>
      <c r="K103" s="2">
        <f t="shared" si="4"/>
        <v>401.34369710144927</v>
      </c>
      <c r="L103" s="1"/>
      <c r="M103" s="2"/>
    </row>
    <row r="104" spans="1:13" x14ac:dyDescent="0.3">
      <c r="A104" s="1">
        <v>45035</v>
      </c>
      <c r="B104" s="1">
        <v>45063</v>
      </c>
      <c r="C104">
        <v>967.09</v>
      </c>
      <c r="D104">
        <f t="shared" si="0"/>
        <v>472.09000000000003</v>
      </c>
      <c r="E104">
        <v>-495</v>
      </c>
      <c r="F104" s="2">
        <v>-158.80000000000001</v>
      </c>
      <c r="G104" s="3">
        <f t="shared" si="5"/>
        <v>0.334949494949495</v>
      </c>
      <c r="H104" s="7"/>
      <c r="I104" s="7">
        <f t="shared" si="2"/>
        <v>-0.33637653837192061</v>
      </c>
      <c r="K104" s="2">
        <f t="shared" si="4"/>
        <v>316.92630707070714</v>
      </c>
      <c r="L104" s="1"/>
      <c r="M104" s="2"/>
    </row>
    <row r="105" spans="1:13" x14ac:dyDescent="0.3">
      <c r="A105" s="1">
        <v>45064</v>
      </c>
      <c r="B105" s="1">
        <v>45096</v>
      </c>
      <c r="C105">
        <v>1161.25</v>
      </c>
      <c r="D105">
        <f t="shared" si="0"/>
        <v>536.25</v>
      </c>
      <c r="E105">
        <v>-625</v>
      </c>
      <c r="F105" s="2">
        <v>-155.61000000000001</v>
      </c>
      <c r="G105" s="3">
        <f t="shared" si="5"/>
        <v>0.26017600000000002</v>
      </c>
      <c r="H105" s="7"/>
      <c r="I105" s="7">
        <f t="shared" si="2"/>
        <v>-0.29018181818181821</v>
      </c>
      <c r="K105" s="2">
        <f t="shared" si="4"/>
        <v>295.12938000000003</v>
      </c>
      <c r="L105" s="1"/>
      <c r="M105" s="2"/>
    </row>
    <row r="106" spans="1:13" x14ac:dyDescent="0.3">
      <c r="A106" s="1">
        <v>45097</v>
      </c>
      <c r="B106" s="1">
        <v>45125</v>
      </c>
      <c r="C106">
        <v>856.87</v>
      </c>
      <c r="D106">
        <f t="shared" si="0"/>
        <v>486.87</v>
      </c>
      <c r="E106">
        <v>-370</v>
      </c>
      <c r="F106" s="2">
        <v>-88.39</v>
      </c>
      <c r="G106" s="3">
        <f t="shared" si="5"/>
        <v>0.25781081081081081</v>
      </c>
      <c r="H106" s="7"/>
      <c r="I106" s="7">
        <f t="shared" si="2"/>
        <v>-0.18154743566044323</v>
      </c>
      <c r="K106" s="2">
        <f t="shared" si="4"/>
        <v>213.91034945945947</v>
      </c>
      <c r="L106" s="1"/>
      <c r="M106" s="2"/>
    </row>
    <row r="107" spans="1:13" x14ac:dyDescent="0.3">
      <c r="A107" s="1">
        <v>45126</v>
      </c>
      <c r="B107" s="1">
        <v>45155</v>
      </c>
      <c r="C107">
        <v>944.98</v>
      </c>
      <c r="D107">
        <f t="shared" si="0"/>
        <v>520.98</v>
      </c>
      <c r="E107">
        <v>-424</v>
      </c>
      <c r="F107" s="2">
        <v>-103.43</v>
      </c>
      <c r="G107" s="3">
        <f t="shared" si="5"/>
        <v>0.26044811320754718</v>
      </c>
      <c r="H107" s="7"/>
      <c r="I107" s="7">
        <f t="shared" si="2"/>
        <v>-0.19852969403815887</v>
      </c>
      <c r="K107" s="2">
        <f t="shared" si="4"/>
        <v>239.11825801886795</v>
      </c>
      <c r="L107" s="1"/>
      <c r="M107" s="2"/>
    </row>
    <row r="108" spans="1:13" x14ac:dyDescent="0.3">
      <c r="A108" s="1">
        <v>45156</v>
      </c>
      <c r="B108" s="1">
        <v>45188</v>
      </c>
      <c r="C108">
        <v>885.4</v>
      </c>
      <c r="D108">
        <f t="shared" si="0"/>
        <v>572.4</v>
      </c>
      <c r="E108">
        <v>-313</v>
      </c>
      <c r="F108" s="2">
        <v>-74.599999999999994</v>
      </c>
      <c r="G108" s="3">
        <f t="shared" si="5"/>
        <v>0.26070287539936099</v>
      </c>
      <c r="H108" s="7"/>
      <c r="I108" s="7">
        <f t="shared" si="2"/>
        <v>-0.13032844164919635</v>
      </c>
      <c r="K108" s="2">
        <f t="shared" si="4"/>
        <v>223.82632587859419</v>
      </c>
      <c r="L108" s="1"/>
      <c r="M108" s="2"/>
    </row>
    <row r="109" spans="1:13" x14ac:dyDescent="0.3">
      <c r="A109" s="1">
        <v>45189</v>
      </c>
      <c r="B109" s="1">
        <v>45216</v>
      </c>
      <c r="C109">
        <v>544.73</v>
      </c>
      <c r="D109">
        <f t="shared" si="0"/>
        <v>432.73</v>
      </c>
      <c r="E109">
        <v>-112</v>
      </c>
      <c r="F109" s="2">
        <v>-22.82</v>
      </c>
      <c r="G109" s="3">
        <f t="shared" si="5"/>
        <v>0.26624999999999999</v>
      </c>
      <c r="H109" s="7"/>
      <c r="I109" s="7">
        <f t="shared" si="2"/>
        <v>-5.273496175444272E-2</v>
      </c>
      <c r="K109" s="2">
        <f t="shared" si="4"/>
        <v>138.03436249999999</v>
      </c>
      <c r="L109" s="1"/>
      <c r="M109" s="2"/>
    </row>
    <row r="110" spans="1:13" x14ac:dyDescent="0.3">
      <c r="A110" s="1">
        <v>45217</v>
      </c>
      <c r="B110" s="1">
        <v>45249</v>
      </c>
      <c r="C110">
        <v>454.68</v>
      </c>
      <c r="D110">
        <f t="shared" si="0"/>
        <v>978.68000000000006</v>
      </c>
      <c r="E110">
        <v>524</v>
      </c>
      <c r="F110" s="2">
        <v>178.18</v>
      </c>
      <c r="G110" s="3">
        <f t="shared" si="5"/>
        <v>0.32667938931297713</v>
      </c>
      <c r="H110" s="7"/>
      <c r="I110" s="7">
        <f t="shared" si="2"/>
        <v>0.18206155229492785</v>
      </c>
      <c r="K110" s="2">
        <f t="shared" si="4"/>
        <v>141.53458473282447</v>
      </c>
      <c r="L110" s="1"/>
      <c r="M110" s="2"/>
    </row>
    <row r="111" spans="1:13" x14ac:dyDescent="0.3">
      <c r="A111" s="1">
        <v>45250</v>
      </c>
      <c r="B111" s="1">
        <v>45277</v>
      </c>
      <c r="C111">
        <v>285.13</v>
      </c>
      <c r="D111">
        <f t="shared" si="0"/>
        <v>1400.13</v>
      </c>
      <c r="E111">
        <v>1115</v>
      </c>
      <c r="F111" s="2">
        <v>389.66</v>
      </c>
      <c r="G111" s="3">
        <f t="shared" si="5"/>
        <v>0.34319282511210764</v>
      </c>
      <c r="H111" s="7"/>
      <c r="I111" s="7">
        <f t="shared" si="2"/>
        <v>0.27830272903230413</v>
      </c>
      <c r="K111" s="2">
        <f t="shared" si="4"/>
        <v>90.854570224215294</v>
      </c>
      <c r="L111" s="1"/>
      <c r="M111" s="2"/>
    </row>
    <row r="112" spans="1:13" x14ac:dyDescent="0.3">
      <c r="A112" s="1">
        <v>45278</v>
      </c>
      <c r="B112" s="1">
        <v>45308</v>
      </c>
      <c r="C112">
        <v>248.21299999999999</v>
      </c>
      <c r="D112">
        <f t="shared" si="0"/>
        <v>1754.213</v>
      </c>
      <c r="E112">
        <v>1506</v>
      </c>
      <c r="F112" s="2">
        <v>521.01</v>
      </c>
      <c r="G112" s="3">
        <f t="shared" si="5"/>
        <v>0.34130810092961489</v>
      </c>
      <c r="H112" s="7"/>
      <c r="I112" s="7">
        <f t="shared" si="2"/>
        <v>0.29700498172114786</v>
      </c>
      <c r="K112" s="2">
        <f t="shared" si="4"/>
        <v>77.717107656042558</v>
      </c>
      <c r="L112" s="1"/>
      <c r="M112" s="2"/>
    </row>
    <row r="113" spans="1:13" x14ac:dyDescent="0.3">
      <c r="A113" s="1">
        <v>45309</v>
      </c>
      <c r="B113" s="1">
        <v>45336</v>
      </c>
      <c r="C113">
        <v>261.36</v>
      </c>
      <c r="D113">
        <f t="shared" si="0"/>
        <v>1655.3600000000001</v>
      </c>
      <c r="E113">
        <v>1394</v>
      </c>
      <c r="F113" s="2">
        <v>480.74</v>
      </c>
      <c r="G113" s="3">
        <f t="shared" si="5"/>
        <v>0.33984218077474893</v>
      </c>
      <c r="H113" s="7"/>
      <c r="I113" s="7">
        <f t="shared" si="2"/>
        <v>0.29041416972743089</v>
      </c>
      <c r="K113" s="2">
        <f t="shared" si="4"/>
        <v>81.821152367288377</v>
      </c>
      <c r="L113" s="1"/>
      <c r="M113" s="2"/>
    </row>
    <row r="114" spans="1:13" x14ac:dyDescent="0.3">
      <c r="A114" s="1"/>
      <c r="B114" s="1"/>
      <c r="D114">
        <f t="shared" si="0"/>
        <v>0</v>
      </c>
      <c r="F114" s="2"/>
      <c r="G114" s="3" t="e">
        <f t="shared" si="5"/>
        <v>#DIV/0!</v>
      </c>
      <c r="H114" s="7"/>
      <c r="I114" s="7" t="e">
        <f t="shared" si="2"/>
        <v>#DIV/0!</v>
      </c>
      <c r="K114" s="2" t="e">
        <f t="shared" si="4"/>
        <v>#DIV/0!</v>
      </c>
      <c r="L114" s="1"/>
      <c r="M114" s="2"/>
    </row>
    <row r="115" spans="1:13" x14ac:dyDescent="0.3">
      <c r="A115" s="1"/>
      <c r="B115" s="1"/>
      <c r="D115">
        <f t="shared" si="0"/>
        <v>0</v>
      </c>
      <c r="F115" s="2"/>
      <c r="G115" s="3" t="e">
        <f t="shared" si="5"/>
        <v>#DIV/0!</v>
      </c>
      <c r="H115" s="7"/>
      <c r="I115" s="7" t="e">
        <f t="shared" si="2"/>
        <v>#DIV/0!</v>
      </c>
      <c r="K115" s="2" t="e">
        <f t="shared" si="4"/>
        <v>#DIV/0!</v>
      </c>
      <c r="L115" s="1"/>
      <c r="M115" s="2"/>
    </row>
    <row r="116" spans="1:13" x14ac:dyDescent="0.3">
      <c r="A116" s="1"/>
      <c r="B116" s="1"/>
      <c r="D116">
        <f t="shared" si="0"/>
        <v>0</v>
      </c>
      <c r="F116" s="2"/>
      <c r="G116" s="3" t="e">
        <f t="shared" si="5"/>
        <v>#DIV/0!</v>
      </c>
      <c r="H116" s="7"/>
      <c r="I116" s="7" t="e">
        <f t="shared" si="2"/>
        <v>#DIV/0!</v>
      </c>
      <c r="K116" s="2" t="e">
        <f t="shared" si="4"/>
        <v>#DIV/0!</v>
      </c>
      <c r="L116" s="1"/>
      <c r="M116" s="2"/>
    </row>
    <row r="117" spans="1:13" x14ac:dyDescent="0.3">
      <c r="A117" s="1"/>
      <c r="B117" s="1"/>
      <c r="D117">
        <f t="shared" si="0"/>
        <v>0</v>
      </c>
      <c r="F117" s="2"/>
      <c r="G117" s="3" t="e">
        <f t="shared" si="5"/>
        <v>#DIV/0!</v>
      </c>
      <c r="H117" s="7"/>
      <c r="I117" s="7" t="e">
        <f t="shared" si="2"/>
        <v>#DIV/0!</v>
      </c>
      <c r="K117" s="2" t="e">
        <f t="shared" si="4"/>
        <v>#DIV/0!</v>
      </c>
      <c r="L117" s="1"/>
      <c r="M117" s="2"/>
    </row>
    <row r="118" spans="1:13" x14ac:dyDescent="0.3">
      <c r="A118" s="1"/>
      <c r="B118" s="1"/>
      <c r="D118">
        <f t="shared" si="0"/>
        <v>0</v>
      </c>
      <c r="F118" s="2"/>
      <c r="G118" s="3" t="e">
        <f t="shared" si="5"/>
        <v>#DIV/0!</v>
      </c>
      <c r="H118" s="7"/>
      <c r="I118" s="7" t="e">
        <f t="shared" si="2"/>
        <v>#DIV/0!</v>
      </c>
      <c r="K118" s="2" t="e">
        <f t="shared" si="4"/>
        <v>#DIV/0!</v>
      </c>
      <c r="L118" s="1"/>
      <c r="M118" s="2"/>
    </row>
    <row r="119" spans="1:13" x14ac:dyDescent="0.3">
      <c r="A119" s="1"/>
      <c r="B119" s="1"/>
      <c r="D119">
        <f t="shared" si="0"/>
        <v>0</v>
      </c>
      <c r="F119" s="2"/>
      <c r="G119" s="3" t="e">
        <f t="shared" si="5"/>
        <v>#DIV/0!</v>
      </c>
      <c r="H119" s="7"/>
      <c r="I119" s="7" t="e">
        <f t="shared" si="2"/>
        <v>#DIV/0!</v>
      </c>
      <c r="K119" s="2" t="e">
        <f t="shared" si="4"/>
        <v>#DIV/0!</v>
      </c>
      <c r="L119" s="1"/>
      <c r="M119" s="2"/>
    </row>
    <row r="120" spans="1:13" x14ac:dyDescent="0.3">
      <c r="A120" s="1"/>
      <c r="B120" s="1"/>
      <c r="D120">
        <f t="shared" si="0"/>
        <v>0</v>
      </c>
      <c r="F120" s="2"/>
      <c r="G120" s="3" t="e">
        <f t="shared" si="5"/>
        <v>#DIV/0!</v>
      </c>
      <c r="H120" s="7"/>
      <c r="I120" s="7" t="e">
        <f t="shared" si="2"/>
        <v>#DIV/0!</v>
      </c>
      <c r="K120" s="2" t="e">
        <f t="shared" si="4"/>
        <v>#DIV/0!</v>
      </c>
      <c r="L120" s="1"/>
      <c r="M120" s="2"/>
    </row>
    <row r="121" spans="1:13" x14ac:dyDescent="0.3">
      <c r="A121" s="1"/>
      <c r="B121" s="1"/>
      <c r="D121">
        <f t="shared" si="0"/>
        <v>0</v>
      </c>
      <c r="F121" s="2"/>
      <c r="G121" s="3" t="e">
        <f t="shared" si="5"/>
        <v>#DIV/0!</v>
      </c>
      <c r="H121" s="7"/>
      <c r="I121" s="7" t="e">
        <f t="shared" si="2"/>
        <v>#DIV/0!</v>
      </c>
      <c r="K121" s="2" t="e">
        <f t="shared" si="4"/>
        <v>#DIV/0!</v>
      </c>
      <c r="L121" s="1"/>
      <c r="M121" s="2"/>
    </row>
    <row r="122" spans="1:13" x14ac:dyDescent="0.3">
      <c r="A122" s="1"/>
      <c r="B122" s="1"/>
      <c r="D122">
        <f t="shared" si="0"/>
        <v>0</v>
      </c>
      <c r="F122" s="2"/>
      <c r="G122" s="3" t="e">
        <f t="shared" si="5"/>
        <v>#DIV/0!</v>
      </c>
      <c r="H122" s="7"/>
      <c r="I122" s="7" t="e">
        <f t="shared" si="2"/>
        <v>#DIV/0!</v>
      </c>
      <c r="K122" s="2" t="e">
        <f t="shared" si="4"/>
        <v>#DIV/0!</v>
      </c>
      <c r="L122" s="1"/>
      <c r="M122" s="2"/>
    </row>
    <row r="123" spans="1:13" x14ac:dyDescent="0.3">
      <c r="A123" s="4" t="s">
        <v>8</v>
      </c>
      <c r="B123" s="4"/>
      <c r="C123" s="4">
        <f>SUM(C2:C122)</f>
        <v>66332.950000000041</v>
      </c>
      <c r="D123" s="4">
        <f>SUM(D2:D122)</f>
        <v>98317.95</v>
      </c>
      <c r="E123" s="4">
        <f>SUM(E2:E122)</f>
        <v>31985</v>
      </c>
      <c r="F123" s="5">
        <f>SUM(F2:F122)</f>
        <v>10539.050000000001</v>
      </c>
      <c r="G123" s="6">
        <f>AVERAGE(G2:G113)</f>
        <v>0.23512872736010687</v>
      </c>
      <c r="H123" s="4"/>
      <c r="I123" s="6">
        <f>F123/D123</f>
        <v>0.10719354909251058</v>
      </c>
      <c r="J123" s="4"/>
      <c r="K123" s="5">
        <f>SUM(K2:K113)</f>
        <v>14883.289498773593</v>
      </c>
      <c r="M123" s="5">
        <f>SUM(M3:M122)</f>
        <v>32440.999999999993</v>
      </c>
    </row>
    <row r="124" spans="1:13" x14ac:dyDescent="0.3">
      <c r="E124" t="s">
        <v>13</v>
      </c>
      <c r="F124" s="2">
        <f>F123/COUNT(F2:F122)</f>
        <v>94.098660714285728</v>
      </c>
    </row>
    <row r="125" spans="1:13" x14ac:dyDescent="0.3">
      <c r="A125" t="s">
        <v>0</v>
      </c>
      <c r="B125" t="s">
        <v>1</v>
      </c>
      <c r="C125" t="s">
        <v>2</v>
      </c>
      <c r="D125" t="s">
        <v>3</v>
      </c>
      <c r="E125" t="s">
        <v>4</v>
      </c>
      <c r="F125" t="s">
        <v>5</v>
      </c>
      <c r="G125" t="s">
        <v>9</v>
      </c>
      <c r="I125" t="s">
        <v>6</v>
      </c>
      <c r="K125" t="s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</cp:lastModifiedBy>
  <dcterms:created xsi:type="dcterms:W3CDTF">2014-12-03T09:28:56Z</dcterms:created>
  <dcterms:modified xsi:type="dcterms:W3CDTF">2024-03-01T15:48:41Z</dcterms:modified>
</cp:coreProperties>
</file>